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3"/>
    <sheet state="visible" name="January" sheetId="2" r:id="rId4"/>
    <sheet state="visible" name="February" sheetId="3" r:id="rId5"/>
    <sheet state="visible" name="March" sheetId="4" r:id="rId6"/>
    <sheet state="visible" name="April" sheetId="5" r:id="rId7"/>
    <sheet state="visible" name="May" sheetId="6" r:id="rId8"/>
    <sheet state="visible" name="June" sheetId="7" r:id="rId9"/>
    <sheet state="visible" name="July" sheetId="8" r:id="rId10"/>
    <sheet state="visible" name="August" sheetId="9" r:id="rId11"/>
    <sheet state="visible" name="September" sheetId="10" r:id="rId12"/>
    <sheet state="visible" name="October" sheetId="11" r:id="rId13"/>
    <sheet state="visible" name="November" sheetId="12" r:id="rId14"/>
    <sheet state="visible" name="December" sheetId="13" r:id="rId15"/>
  </sheets>
  <definedNames>
    <definedName name="StartingBalance">Summary!$L$2</definedName>
  </definedNames>
  <calcPr/>
</workbook>
</file>

<file path=xl/sharedStrings.xml><?xml version="1.0" encoding="utf-8"?>
<sst xmlns="http://schemas.openxmlformats.org/spreadsheetml/2006/main" count="262" uniqueCount="64">
  <si>
    <t>Local 1817 2025 Budget</t>
  </si>
  <si>
    <t xml:space="preserve">Starting balance: </t>
  </si>
  <si>
    <t xml:space="preserve">START BALANCE </t>
  </si>
  <si>
    <t xml:space="preserve"> CURRENT BALANCE</t>
  </si>
  <si>
    <t>Expenses</t>
  </si>
  <si>
    <t>Income</t>
  </si>
  <si>
    <t>Planned</t>
  </si>
  <si>
    <t>Actual</t>
  </si>
  <si>
    <t>Diff.</t>
  </si>
  <si>
    <t>Totals</t>
  </si>
  <si>
    <t>Officer Salaries</t>
  </si>
  <si>
    <t>President Salary</t>
  </si>
  <si>
    <t>Union Dues-Dist 3</t>
  </si>
  <si>
    <t>Vice President Salary</t>
  </si>
  <si>
    <t>Union Dues-Dist 4</t>
  </si>
  <si>
    <t>Treasurer Salary</t>
  </si>
  <si>
    <t>Misc Deposit</t>
  </si>
  <si>
    <t>Secretary Salary</t>
  </si>
  <si>
    <t>Negotiators Pay</t>
  </si>
  <si>
    <t>Union Dues</t>
  </si>
  <si>
    <t>OR State Fire Fighters</t>
  </si>
  <si>
    <t>IAFF Dues</t>
  </si>
  <si>
    <t>Contract Services</t>
  </si>
  <si>
    <t>Accounting Fees</t>
  </si>
  <si>
    <t>Legal Fees</t>
  </si>
  <si>
    <t>Web Design</t>
  </si>
  <si>
    <t>Donations/Gifts</t>
  </si>
  <si>
    <t>Member Event/Donations</t>
  </si>
  <si>
    <t>Scholarships</t>
  </si>
  <si>
    <t>Engine Donation Fund</t>
  </si>
  <si>
    <t>Flowers/Gifts</t>
  </si>
  <si>
    <t>Operating Costs</t>
  </si>
  <si>
    <t>Postage/Mailings</t>
  </si>
  <si>
    <t>Printing</t>
  </si>
  <si>
    <t>PO Box Rent</t>
  </si>
  <si>
    <t>Station Supplies</t>
  </si>
  <si>
    <t>Union Meeting/Misc</t>
  </si>
  <si>
    <t>Swag/Logo</t>
  </si>
  <si>
    <t>Admin Supplies</t>
  </si>
  <si>
    <t>Travel/Education</t>
  </si>
  <si>
    <t>Retirement Gifts</t>
  </si>
  <si>
    <t>Transfer of Funds</t>
  </si>
  <si>
    <t>Date</t>
  </si>
  <si>
    <t>Amount</t>
  </si>
  <si>
    <t>Description</t>
  </si>
  <si>
    <t>Category</t>
  </si>
  <si>
    <t>Brian Anders</t>
  </si>
  <si>
    <t>Brian Simonsen</t>
  </si>
  <si>
    <t>Travis Linville</t>
  </si>
  <si>
    <t>Eric Merrill</t>
  </si>
  <si>
    <t>Cole Hornbrook</t>
  </si>
  <si>
    <t>Cash withdrawal</t>
  </si>
  <si>
    <t>Tedesco Inv#27538</t>
  </si>
  <si>
    <t>Anders- Zoom Renewal</t>
  </si>
  <si>
    <t>All States Tax Service</t>
  </si>
  <si>
    <t>Merrill-Reimbursement</t>
  </si>
  <si>
    <t>2024 surplus transfer saving</t>
  </si>
  <si>
    <t>Rob English</t>
  </si>
  <si>
    <t>Tedesco #27682</t>
  </si>
  <si>
    <t>D9 Foundation</t>
  </si>
  <si>
    <t>Crater Foundation</t>
  </si>
  <si>
    <t>Audrey Robinson</t>
  </si>
  <si>
    <t>OSFFC</t>
  </si>
  <si>
    <t>Tedesco #27873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</si>
</sst>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&quot;$&quot;#,##0.00"/>
    <numFmt numFmtId="165" formatCode="mmmm&quot; &quot;yyyy"/>
    <numFmt numFmtId="166" formatCode="&quot;$&quot;#,##0"/>
    <numFmt numFmtId="167" formatCode="+#,#%;-#,#%;0%"/>
    <numFmt numFmtId="168" formatCode="+$#,#;-$#,#;$0"/>
    <numFmt numFmtId="169" formatCode="M/d/yyyy"/>
  </numFmts>
  <fonts count="41">
    <font>
      <sz val="10.0"/>
      <color rgb="FF000000"/>
      <name val="Arial"/>
    </font>
    <font>
      <sz val="10.0"/>
      <name val="Lato"/>
    </font>
    <font>
      <name val="Lato"/>
    </font>
    <font>
      <sz val="10.0"/>
      <color rgb="FF334960"/>
      <name val="Lato"/>
    </font>
    <font>
      <sz val="10.0"/>
      <color rgb="FFF46524"/>
      <name val="Lato"/>
    </font>
    <font>
      <b/>
      <sz val="17.0"/>
      <color rgb="FFF46524"/>
      <name val="Raleway"/>
    </font>
    <font>
      <color rgb="FF334960"/>
      <name val="Lato"/>
    </font>
    <font>
      <b/>
      <sz val="10.0"/>
      <color rgb="FF334960"/>
      <name val="Lato"/>
    </font>
    <font>
      <i/>
      <sz val="10.0"/>
      <color rgb="FF334960"/>
      <name val="Lato"/>
    </font>
    <font>
      <b/>
      <sz val="25.0"/>
      <color rgb="FF334960"/>
      <name val="Lato"/>
    </font>
    <font>
      <b/>
      <sz val="10.0"/>
      <name val="Lato"/>
    </font>
    <font/>
    <font>
      <sz val="24.0"/>
      <color rgb="FF334960"/>
      <name val="Lato"/>
    </font>
    <font>
      <b/>
      <sz val="24.0"/>
      <color rgb="FF334960"/>
      <name val="Lato"/>
    </font>
    <font>
      <i/>
      <sz val="10.0"/>
      <color rgb="FF576475"/>
      <name val="Lato"/>
    </font>
    <font>
      <b/>
      <name val="Lato"/>
    </font>
    <font>
      <b/>
      <sz val="14.0"/>
      <color rgb="FF334960"/>
      <name val="Lato"/>
    </font>
    <font>
      <b/>
      <sz val="14.0"/>
      <color rgb="FFF46524"/>
      <name val="Lato"/>
    </font>
    <font>
      <i/>
      <sz val="10.0"/>
      <color rgb="FFF46524"/>
      <name val="Lato"/>
    </font>
    <font>
      <sz val="14.0"/>
      <name val="Lato"/>
    </font>
    <font>
      <sz val="10.0"/>
      <color rgb="FF576475"/>
      <name val="Lato"/>
    </font>
    <font>
      <b/>
      <sz val="10.0"/>
      <color rgb="FF576475"/>
      <name val="Lato"/>
    </font>
    <font>
      <b/>
      <color rgb="FF334960"/>
      <name val="Lato"/>
    </font>
    <font>
      <b/>
      <sz val="10.0"/>
      <color rgb="FF666666"/>
      <name val="Lato"/>
    </font>
    <font>
      <sz val="10.0"/>
      <color rgb="FF666666"/>
      <name val="Lato"/>
    </font>
    <font>
      <b/>
      <sz val="10.0"/>
      <color rgb="FFF46524"/>
      <name val="Lato"/>
    </font>
    <font>
      <b/>
      <sz val="18.0"/>
      <color rgb="FFF46524"/>
      <name val="Raleway"/>
    </font>
    <font>
      <b/>
      <sz val="18.0"/>
      <color rgb="FFF46524"/>
      <name val="Lato"/>
    </font>
    <font>
      <b/>
      <sz val="11.0"/>
      <color rgb="FF334960"/>
      <name val="Lato"/>
    </font>
    <font>
      <b/>
      <sz val="17.0"/>
      <color rgb="FF334960"/>
      <name val="Lato"/>
    </font>
    <font>
      <b/>
      <sz val="18.0"/>
      <color rgb="FF334960"/>
      <name val="Lato"/>
    </font>
    <font>
      <sz val="18.0"/>
      <color rgb="FF334960"/>
      <name val="Lato"/>
    </font>
    <font>
      <i/>
      <sz val="9.0"/>
      <color rgb="FF687887"/>
      <name val="Lato"/>
    </font>
    <font>
      <b/>
      <i/>
      <sz val="9.0"/>
      <color rgb="FF687887"/>
      <name val="Lato"/>
    </font>
    <font>
      <b/>
      <sz val="10.0"/>
      <color rgb="FF434343"/>
      <name val="Lato"/>
    </font>
    <font>
      <sz val="10.0"/>
      <color rgb="FF434343"/>
      <name val="Lato"/>
    </font>
    <font>
      <b/>
      <i/>
      <sz val="11.0"/>
      <color rgb="FF000000"/>
      <name val="Lato"/>
    </font>
    <font>
      <sz val="10.0"/>
      <color rgb="FF687887"/>
      <name val="Lato"/>
    </font>
    <font>
      <b/>
      <color rgb="FF434343"/>
      <name val="Lato"/>
    </font>
    <font>
      <color rgb="FF434343"/>
      <name val="Lato"/>
    </font>
    <font>
      <sz val="10.0"/>
      <color rgb="FF556376"/>
      <name val="Lato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2ED"/>
        <bgColor rgb="FFFFF2ED"/>
      </patternFill>
    </fill>
    <fill>
      <patternFill patternType="solid">
        <fgColor rgb="FFEBEDEF"/>
        <bgColor rgb="FFEBEDEF"/>
      </patternFill>
    </fill>
    <fill>
      <patternFill patternType="solid">
        <fgColor rgb="FFD9D9D9"/>
        <bgColor rgb="FFD9D9D9"/>
      </patternFill>
    </fill>
  </fills>
  <borders count="27">
    <border/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right style="dotted">
        <color rgb="FFB7B7B7"/>
      </right>
    </border>
    <border>
      <left style="thin">
        <color rgb="FFD9D9D9"/>
      </left>
    </border>
    <border>
      <right style="thin">
        <color rgb="FFD9D9D9"/>
      </right>
    </border>
    <border>
      <bottom style="dotted">
        <color rgb="FFB7B7B7"/>
      </bottom>
    </border>
    <border>
      <left style="thin">
        <color rgb="FFD9D9D9"/>
      </left>
      <bottom style="thin">
        <color rgb="FFD9D9D9"/>
      </bottom>
    </border>
    <border>
      <bottom style="thin">
        <color rgb="FFD9D9D9"/>
      </bottom>
    </border>
    <border>
      <right style="thin">
        <color rgb="FFD9D9D9"/>
      </right>
      <bottom style="thin">
        <color rgb="FFD9D9D9"/>
      </bottom>
    </border>
    <border>
      <bottom style="thin">
        <color rgb="FFFFFFFF"/>
      </bottom>
    </border>
    <border>
      <top style="thin">
        <color rgb="FFA7B0BF"/>
      </top>
    </border>
    <border>
      <bottom style="thin">
        <color rgb="FFA7B0BF"/>
      </bottom>
    </border>
    <border>
      <left style="thin">
        <color rgb="FFFFFFFF"/>
      </left>
    </border>
    <border>
      <right style="thin">
        <color rgb="FFFFFFFF"/>
      </right>
    </border>
    <border>
      <left style="thin">
        <color rgb="FFFFFFFF"/>
      </left>
      <right style="thin">
        <color rgb="FFFFFFFF"/>
      </right>
    </border>
    <border>
      <left style="thin">
        <color rgb="FFFFFFFF"/>
      </lef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bottom style="thin">
        <color rgb="FFCCCCCC"/>
      </bottom>
    </border>
    <border>
      <bottom style="hair">
        <color rgb="FFD9D9D9"/>
      </bottom>
    </border>
    <border>
      <top style="hair">
        <color rgb="FFD9D9D9"/>
      </top>
      <bottom style="hair">
        <color rgb="FFD9D9D9"/>
      </bottom>
    </border>
    <border>
      <top style="hair">
        <color rgb="FFD9D9D9"/>
      </top>
    </border>
  </borders>
  <cellStyleXfs count="1">
    <xf borderId="0" fillId="0" fontId="0" numFmtId="0" applyAlignment="1" applyFont="1"/>
  </cellStyleXfs>
  <cellXfs count="1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top"/>
    </xf>
    <xf borderId="0" fillId="0" fontId="1" numFmtId="0" xfId="0" applyAlignment="1" applyFont="1">
      <alignment vertical="top"/>
    </xf>
    <xf borderId="0" fillId="0" fontId="3" numFmtId="0" xfId="0" applyAlignment="1" applyFont="1">
      <alignment vertical="top"/>
    </xf>
    <xf borderId="0" fillId="0" fontId="3" numFmtId="0" xfId="0" applyAlignment="1" applyFont="1">
      <alignment horizontal="right" vertical="top"/>
    </xf>
    <xf borderId="0" fillId="0" fontId="4" numFmtId="0" xfId="0" applyAlignment="1" applyFont="1">
      <alignment vertical="top"/>
    </xf>
    <xf borderId="0" fillId="2" fontId="5" numFmtId="0" xfId="0" applyAlignment="1" applyFill="1" applyFont="1">
      <alignment horizontal="left" readingOrder="0" vertical="top"/>
    </xf>
    <xf borderId="0" fillId="0" fontId="6" numFmtId="0" xfId="0" applyAlignment="1" applyFont="1">
      <alignment vertical="top"/>
    </xf>
    <xf borderId="0" fillId="0" fontId="2" numFmtId="0" xfId="0" applyFont="1"/>
    <xf borderId="0" fillId="0" fontId="7" numFmtId="0" xfId="0" applyAlignment="1" applyFont="1">
      <alignment horizontal="right" readingOrder="0" vertical="center"/>
    </xf>
    <xf borderId="0" fillId="3" fontId="6" numFmtId="164" xfId="0" applyAlignment="1" applyFill="1" applyFont="1" applyNumberFormat="1">
      <alignment readingOrder="0" vertical="center"/>
    </xf>
    <xf borderId="0" fillId="0" fontId="8" numFmtId="0" xfId="0" applyAlignment="1" applyFont="1">
      <alignment vertical="top"/>
    </xf>
    <xf borderId="0" fillId="2" fontId="9" numFmtId="165" xfId="0" applyAlignment="1" applyFont="1" applyNumberFormat="1">
      <alignment horizontal="left" vertical="top"/>
    </xf>
    <xf borderId="0" fillId="0" fontId="10" numFmtId="0" xfId="0" applyAlignment="1" applyFont="1">
      <alignment vertical="bottom"/>
    </xf>
    <xf borderId="0" fillId="0" fontId="1" numFmtId="0" xfId="0" applyAlignment="1" applyFont="1">
      <alignment horizontal="left" vertical="bottom"/>
    </xf>
    <xf borderId="1" fillId="4" fontId="2" numFmtId="0" xfId="0" applyBorder="1" applyFill="1" applyFont="1"/>
    <xf borderId="2" fillId="4" fontId="2" numFmtId="0" xfId="0" applyBorder="1" applyFont="1"/>
    <xf borderId="3" fillId="4" fontId="1" numFmtId="0" xfId="0" applyAlignment="1" applyBorder="1" applyFont="1">
      <alignment vertical="bottom"/>
    </xf>
    <xf borderId="4" fillId="0" fontId="1" numFmtId="166" xfId="0" applyAlignment="1" applyBorder="1" applyFont="1" applyNumberFormat="1">
      <alignment vertical="bottom"/>
    </xf>
    <xf borderId="5" fillId="4" fontId="2" numFmtId="0" xfId="0" applyBorder="1" applyFont="1"/>
    <xf borderId="0" fillId="4" fontId="2" numFmtId="0" xfId="0" applyFont="1"/>
    <xf borderId="6" fillId="4" fontId="2" numFmtId="0" xfId="0" applyBorder="1" applyFont="1"/>
    <xf borderId="0" fillId="0" fontId="1" numFmtId="166" xfId="0" applyAlignment="1" applyFont="1" applyNumberFormat="1">
      <alignment vertical="bottom"/>
    </xf>
    <xf borderId="4" fillId="0" fontId="11" numFmtId="0" xfId="0" applyBorder="1" applyFont="1"/>
    <xf borderId="0" fillId="4" fontId="12" numFmtId="167" xfId="0" applyAlignment="1" applyFont="1" applyNumberFormat="1">
      <alignment horizontal="center" readingOrder="0" shrinkToFit="0" vertical="bottom" wrapText="0"/>
    </xf>
    <xf borderId="0" fillId="0" fontId="13" numFmtId="0" xfId="0" applyAlignment="1" applyFont="1">
      <alignment horizontal="left" readingOrder="0" shrinkToFit="0" vertical="bottom" wrapText="0"/>
    </xf>
    <xf borderId="7" fillId="4" fontId="14" numFmtId="0" xfId="0" applyAlignment="1" applyBorder="1" applyFont="1">
      <alignment horizontal="center" readingOrder="0" shrinkToFit="0" vertical="top" wrapText="0"/>
    </xf>
    <xf borderId="7" fillId="0" fontId="11" numFmtId="0" xfId="0" applyBorder="1" applyFont="1"/>
    <xf borderId="0" fillId="0" fontId="13" numFmtId="9" xfId="0" applyAlignment="1" applyFont="1" applyNumberFormat="1">
      <alignment horizontal="left" readingOrder="0" shrinkToFit="0" vertical="bottom" wrapText="0"/>
    </xf>
    <xf borderId="0" fillId="4" fontId="12" numFmtId="166" xfId="0" applyAlignment="1" applyFont="1" applyNumberFormat="1">
      <alignment horizontal="center" readingOrder="0" shrinkToFit="0" vertical="bottom" wrapText="0"/>
    </xf>
    <xf borderId="6" fillId="4" fontId="2" numFmtId="0" xfId="0" applyAlignment="1" applyBorder="1" applyFont="1">
      <alignment shrinkToFit="0" wrapText="0"/>
    </xf>
    <xf borderId="0" fillId="0" fontId="15" numFmtId="0" xfId="0" applyFont="1"/>
    <xf borderId="4" fillId="0" fontId="16" numFmtId="0" xfId="0" applyAlignment="1" applyBorder="1" applyFont="1">
      <alignment horizontal="right" readingOrder="0" vertical="bottom"/>
    </xf>
    <xf borderId="0" fillId="0" fontId="17" numFmtId="166" xfId="0" applyAlignment="1" applyFont="1" applyNumberFormat="1">
      <alignment horizontal="left" readingOrder="0" vertical="bottom"/>
    </xf>
    <xf borderId="0" fillId="0" fontId="10" numFmtId="166" xfId="0" applyAlignment="1" applyFont="1" applyNumberFormat="1">
      <alignment vertical="bottom"/>
    </xf>
    <xf borderId="0" fillId="4" fontId="14" numFmtId="9" xfId="0" applyAlignment="1" applyFont="1" applyNumberFormat="1">
      <alignment horizontal="center" readingOrder="0" shrinkToFit="0" vertical="top" wrapText="0"/>
    </xf>
    <xf borderId="0" fillId="0" fontId="14" numFmtId="0" xfId="0" applyAlignment="1" applyFont="1">
      <alignment horizontal="left" readingOrder="0" shrinkToFit="0" vertical="top" wrapText="0"/>
    </xf>
    <xf borderId="4" fillId="0" fontId="14" numFmtId="164" xfId="0" applyAlignment="1" applyBorder="1" applyFont="1" applyNumberFormat="1">
      <alignment horizontal="center" readingOrder="0" vertical="top"/>
    </xf>
    <xf borderId="0" fillId="0" fontId="18" numFmtId="164" xfId="0" applyAlignment="1" applyFont="1" applyNumberFormat="1">
      <alignment horizontal="center" readingOrder="0" vertical="top"/>
    </xf>
    <xf borderId="0" fillId="0" fontId="2" numFmtId="0" xfId="0" applyAlignment="1" applyFont="1">
      <alignment vertical="center"/>
    </xf>
    <xf borderId="8" fillId="4" fontId="2" numFmtId="0" xfId="0" applyBorder="1" applyFont="1"/>
    <xf borderId="9" fillId="4" fontId="2" numFmtId="0" xfId="0" applyBorder="1" applyFont="1"/>
    <xf borderId="9" fillId="4" fontId="2" numFmtId="0" xfId="0" applyAlignment="1" applyBorder="1" applyFont="1">
      <alignment readingOrder="0" vertical="top"/>
    </xf>
    <xf borderId="10" fillId="4" fontId="2" numFmtId="0" xfId="0" applyBorder="1" applyFont="1"/>
    <xf borderId="0" fillId="0" fontId="2" numFmtId="0" xfId="0" applyAlignment="1" applyFont="1">
      <alignment readingOrder="0" vertical="top"/>
    </xf>
    <xf borderId="0" fillId="0" fontId="19" numFmtId="0" xfId="0" applyAlignment="1" applyFont="1">
      <alignment vertical="center"/>
    </xf>
    <xf borderId="0" fillId="0" fontId="16" numFmtId="0" xfId="0" applyAlignment="1" applyFont="1">
      <alignment horizontal="left" readingOrder="0" vertical="center"/>
    </xf>
    <xf borderId="0" fillId="0" fontId="19" numFmtId="0" xfId="0" applyAlignment="1" applyFont="1">
      <alignment horizontal="right" vertical="center"/>
    </xf>
    <xf borderId="0" fillId="0" fontId="20" numFmtId="0" xfId="0" applyAlignment="1" applyFont="1">
      <alignment vertical="center"/>
    </xf>
    <xf borderId="0" fillId="0" fontId="21" numFmtId="0" xfId="0" applyAlignment="1" applyFont="1">
      <alignment horizontal="left" vertical="center"/>
    </xf>
    <xf borderId="0" fillId="0" fontId="20" numFmtId="166" xfId="0" applyAlignment="1" applyFont="1" applyNumberFormat="1">
      <alignment horizontal="right" vertical="center"/>
    </xf>
    <xf borderId="0" fillId="2" fontId="20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22" numFmtId="0" xfId="0" applyAlignment="1" applyFont="1">
      <alignment horizontal="left" readingOrder="0" vertical="center"/>
    </xf>
    <xf borderId="0" fillId="0" fontId="3" numFmtId="166" xfId="0" applyAlignment="1" applyFont="1" applyNumberFormat="1">
      <alignment horizontal="right" readingOrder="0" vertical="center"/>
    </xf>
    <xf borderId="0" fillId="0" fontId="6" numFmtId="0" xfId="0" applyAlignment="1" applyFont="1">
      <alignment horizontal="left" vertical="center"/>
    </xf>
    <xf borderId="0" fillId="0" fontId="23" numFmtId="0" xfId="0" applyAlignment="1" applyFont="1">
      <alignment horizontal="left"/>
    </xf>
    <xf borderId="0" fillId="0" fontId="24" numFmtId="166" xfId="0" applyAlignment="1" applyFont="1" applyNumberFormat="1">
      <alignment horizontal="right"/>
    </xf>
    <xf borderId="0" fillId="2" fontId="1" numFmtId="0" xfId="0" applyAlignment="1" applyFont="1">
      <alignment vertical="bottom"/>
    </xf>
    <xf borderId="0" fillId="0" fontId="25" numFmtId="0" xfId="0" applyAlignment="1" applyFont="1">
      <alignment vertical="top"/>
    </xf>
    <xf borderId="0" fillId="0" fontId="5" numFmtId="0" xfId="0" applyAlignment="1" applyFont="1">
      <alignment horizontal="left" vertical="top"/>
    </xf>
    <xf borderId="0" fillId="0" fontId="15" numFmtId="0" xfId="0" applyAlignment="1" applyFont="1">
      <alignment vertical="top"/>
    </xf>
    <xf borderId="0" fillId="0" fontId="25" numFmtId="0" xfId="0" applyAlignment="1" applyFont="1">
      <alignment horizontal="right" vertical="top"/>
    </xf>
    <xf borderId="0" fillId="0" fontId="26" numFmtId="0" xfId="0" applyAlignment="1" applyFont="1">
      <alignment horizontal="left" vertical="top"/>
    </xf>
    <xf borderId="0" fillId="0" fontId="27" numFmtId="0" xfId="0" applyAlignment="1" applyFont="1">
      <alignment horizontal="left" vertical="top"/>
    </xf>
    <xf borderId="11" fillId="0" fontId="3" numFmtId="0" xfId="0" applyAlignment="1" applyBorder="1" applyFont="1">
      <alignment vertical="bottom"/>
    </xf>
    <xf borderId="12" fillId="0" fontId="28" numFmtId="0" xfId="0" applyAlignment="1" applyBorder="1" applyFont="1">
      <alignment horizontal="right" vertical="bottom"/>
    </xf>
    <xf borderId="12" fillId="0" fontId="29" numFmtId="0" xfId="0" applyAlignment="1" applyBorder="1" applyFont="1">
      <alignment horizontal="left" vertical="bottom"/>
    </xf>
    <xf borderId="12" fillId="0" fontId="28" numFmtId="0" xfId="0" applyAlignment="1" applyBorder="1" applyFont="1">
      <alignment horizontal="right" readingOrder="0" vertical="bottom"/>
    </xf>
    <xf borderId="11" fillId="0" fontId="3" numFmtId="0" xfId="0" applyAlignment="1" applyBorder="1" applyFont="1">
      <alignment horizontal="right" vertical="bottom"/>
    </xf>
    <xf borderId="12" fillId="0" fontId="30" numFmtId="0" xfId="0" applyAlignment="1" applyBorder="1" applyFont="1">
      <alignment horizontal="left" vertical="bottom"/>
    </xf>
    <xf borderId="12" fillId="0" fontId="31" numFmtId="0" xfId="0" applyAlignment="1" applyBorder="1" applyFont="1">
      <alignment horizontal="left" vertical="bottom"/>
    </xf>
    <xf borderId="0" fillId="0" fontId="32" numFmtId="0" xfId="0" applyAlignment="1" applyFont="1">
      <alignment vertical="top"/>
    </xf>
    <xf borderId="13" fillId="0" fontId="33" numFmtId="0" xfId="0" applyAlignment="1" applyBorder="1" applyFont="1">
      <alignment readingOrder="0" vertical="top"/>
    </xf>
    <xf borderId="13" fillId="0" fontId="32" numFmtId="0" xfId="0" applyAlignment="1" applyBorder="1" applyFont="1">
      <alignment vertical="top"/>
    </xf>
    <xf borderId="13" fillId="0" fontId="33" numFmtId="164" xfId="0" applyAlignment="1" applyBorder="1" applyFont="1" applyNumberFormat="1">
      <alignment horizontal="right" vertical="top"/>
    </xf>
    <xf borderId="0" fillId="0" fontId="32" numFmtId="0" xfId="0" applyAlignment="1" applyFont="1">
      <alignment horizontal="right" vertical="top"/>
    </xf>
    <xf borderId="13" fillId="0" fontId="32" numFmtId="0" xfId="0" applyAlignment="1" applyBorder="1" applyFont="1">
      <alignment horizontal="left" readingOrder="0" vertical="top"/>
    </xf>
    <xf borderId="13" fillId="0" fontId="32" numFmtId="0" xfId="0" applyAlignment="1" applyBorder="1" applyFont="1">
      <alignment horizontal="right" readingOrder="0" vertical="top"/>
    </xf>
    <xf borderId="13" fillId="0" fontId="32" numFmtId="164" xfId="0" applyAlignment="1" applyBorder="1" applyFont="1" applyNumberFormat="1">
      <alignment horizontal="right" vertical="top"/>
    </xf>
    <xf borderId="0" fillId="0" fontId="3" numFmtId="0" xfId="0" applyAlignment="1" applyFont="1">
      <alignment vertical="center"/>
    </xf>
    <xf borderId="14" fillId="0" fontId="34" numFmtId="166" xfId="0" applyAlignment="1" applyBorder="1" applyFont="1" applyNumberFormat="1">
      <alignment readingOrder="0" vertical="center"/>
    </xf>
    <xf borderId="15" fillId="0" fontId="11" numFmtId="0" xfId="0" applyBorder="1" applyFont="1"/>
    <xf borderId="16" fillId="0" fontId="35" numFmtId="166" xfId="0" applyAlignment="1" applyBorder="1" applyFont="1" applyNumberFormat="1">
      <alignment horizontal="right" readingOrder="0" vertical="center"/>
    </xf>
    <xf borderId="0" fillId="0" fontId="35" numFmtId="166" xfId="0" applyAlignment="1" applyFont="1" applyNumberFormat="1">
      <alignment horizontal="right" vertical="center"/>
    </xf>
    <xf borderId="0" fillId="0" fontId="35" numFmtId="168" xfId="0" applyAlignment="1" applyFont="1" applyNumberFormat="1">
      <alignment horizontal="right" vertical="center"/>
    </xf>
    <xf borderId="0" fillId="0" fontId="3" numFmtId="0" xfId="0" applyAlignment="1" applyFont="1">
      <alignment horizontal="right" vertical="center"/>
    </xf>
    <xf borderId="17" fillId="0" fontId="34" numFmtId="166" xfId="0" applyAlignment="1" applyBorder="1" applyFont="1" applyNumberFormat="1">
      <alignment vertical="center"/>
    </xf>
    <xf borderId="18" fillId="0" fontId="11" numFmtId="0" xfId="0" applyBorder="1" applyFont="1"/>
    <xf borderId="19" fillId="0" fontId="35" numFmtId="164" xfId="0" applyAlignment="1" applyBorder="1" applyFont="1" applyNumberFormat="1">
      <alignment horizontal="right" readingOrder="0" vertical="center"/>
    </xf>
    <xf borderId="0" fillId="0" fontId="35" numFmtId="164" xfId="0" applyAlignment="1" applyFont="1" applyNumberFormat="1">
      <alignment horizontal="right" vertical="center"/>
    </xf>
    <xf borderId="0" fillId="0" fontId="36" numFmtId="0" xfId="0" applyAlignment="1" applyFont="1">
      <alignment readingOrder="0" vertical="center"/>
    </xf>
    <xf borderId="20" fillId="0" fontId="35" numFmtId="166" xfId="0" applyAlignment="1" applyBorder="1" applyFont="1" applyNumberFormat="1">
      <alignment readingOrder="0" vertical="center"/>
    </xf>
    <xf borderId="21" fillId="0" fontId="11" numFmtId="0" xfId="0" applyBorder="1" applyFont="1"/>
    <xf borderId="22" fillId="0" fontId="35" numFmtId="164" xfId="0" applyAlignment="1" applyBorder="1" applyFont="1" applyNumberFormat="1">
      <alignment horizontal="right" readingOrder="0" vertical="center"/>
    </xf>
    <xf borderId="0" fillId="0" fontId="37" numFmtId="164" xfId="0" applyAlignment="1" applyFont="1" applyNumberFormat="1">
      <alignment horizontal="right" vertical="center"/>
    </xf>
    <xf borderId="20" fillId="0" fontId="34" numFmtId="166" xfId="0" applyAlignment="1" applyBorder="1" applyFont="1" applyNumberFormat="1">
      <alignment readingOrder="0" vertical="center"/>
    </xf>
    <xf borderId="0" fillId="0" fontId="36" numFmtId="0" xfId="0" applyAlignment="1" applyFont="1">
      <alignment vertical="center"/>
    </xf>
    <xf borderId="0" fillId="0" fontId="1" numFmtId="0" xfId="0" applyAlignment="1" applyFont="1">
      <alignment horizontal="right" vertical="center"/>
    </xf>
    <xf borderId="20" fillId="0" fontId="34" numFmtId="166" xfId="0" applyAlignment="1" applyBorder="1" applyFont="1" applyNumberFormat="1">
      <alignment vertical="center"/>
    </xf>
    <xf borderId="22" fillId="0" fontId="35" numFmtId="164" xfId="0" applyAlignment="1" applyBorder="1" applyFont="1" applyNumberFormat="1">
      <alignment readingOrder="0" vertical="center"/>
    </xf>
    <xf borderId="0" fillId="0" fontId="1" numFmtId="14" xfId="0" applyAlignment="1" applyFont="1" applyNumberFormat="1">
      <alignment horizontal="right" vertical="center"/>
    </xf>
    <xf borderId="20" fillId="0" fontId="38" numFmtId="0" xfId="0" applyAlignment="1" applyBorder="1" applyFont="1">
      <alignment readingOrder="0"/>
    </xf>
    <xf borderId="22" fillId="0" fontId="39" numFmtId="166" xfId="0" applyAlignment="1" applyBorder="1" applyFont="1" applyNumberFormat="1">
      <alignment readingOrder="0"/>
    </xf>
    <xf borderId="0" fillId="0" fontId="37" numFmtId="168" xfId="0" applyAlignment="1" applyFont="1" applyNumberFormat="1">
      <alignment horizontal="right" vertical="center"/>
    </xf>
    <xf borderId="22" fillId="0" fontId="35" numFmtId="164" xfId="0" applyAlignment="1" applyBorder="1" applyFont="1" applyNumberFormat="1">
      <alignment horizontal="right" readingOrder="0"/>
    </xf>
    <xf borderId="22" fillId="0" fontId="38" numFmtId="0" xfId="0" applyAlignment="1" applyBorder="1" applyFont="1">
      <alignment readingOrder="0"/>
    </xf>
    <xf borderId="0" fillId="0" fontId="35" numFmtId="166" xfId="0" applyAlignment="1" applyFont="1" applyNumberFormat="1">
      <alignment readingOrder="0" vertical="center"/>
    </xf>
    <xf borderId="0" fillId="0" fontId="35" numFmtId="164" xfId="0" applyAlignment="1" applyFont="1" applyNumberFormat="1">
      <alignment horizontal="right" readingOrder="0" vertical="center"/>
    </xf>
    <xf borderId="0" fillId="0" fontId="38" numFmtId="0" xfId="0" applyAlignment="1" applyFont="1">
      <alignment readingOrder="0"/>
    </xf>
    <xf borderId="0" fillId="0" fontId="39" numFmtId="166" xfId="0" applyAlignment="1" applyFont="1" applyNumberFormat="1">
      <alignment readingOrder="0"/>
    </xf>
    <xf borderId="0" fillId="0" fontId="4" numFmtId="0" xfId="0" applyAlignment="1" applyFont="1">
      <alignment vertical="bottom"/>
    </xf>
    <xf borderId="0" fillId="0" fontId="26" numFmtId="0" xfId="0" applyAlignment="1" applyFont="1">
      <alignment horizontal="left" readingOrder="0" vertical="bottom"/>
    </xf>
    <xf borderId="23" fillId="0" fontId="1" numFmtId="0" xfId="0" applyAlignment="1" applyBorder="1" applyFont="1">
      <alignment vertical="bottom"/>
    </xf>
    <xf borderId="0" fillId="0" fontId="1" numFmtId="0" xfId="0" applyAlignment="1" applyFont="1">
      <alignment readingOrder="0" vertical="center"/>
    </xf>
    <xf borderId="0" fillId="0" fontId="28" numFmtId="0" xfId="0" applyAlignment="1" applyFont="1">
      <alignment horizontal="left" vertical="center"/>
    </xf>
    <xf borderId="24" fillId="0" fontId="37" numFmtId="169" xfId="0" applyAlignment="1" applyBorder="1" applyFont="1" applyNumberFormat="1">
      <alignment horizontal="left" readingOrder="0" vertical="center"/>
    </xf>
    <xf borderId="24" fillId="5" fontId="21" numFmtId="164" xfId="0" applyAlignment="1" applyBorder="1" applyFill="1" applyFont="1" applyNumberFormat="1">
      <alignment horizontal="left" readingOrder="0" vertical="center"/>
    </xf>
    <xf borderId="24" fillId="0" fontId="40" numFmtId="0" xfId="0" applyAlignment="1" applyBorder="1" applyFont="1">
      <alignment horizontal="left" readingOrder="0" vertical="center"/>
    </xf>
    <xf borderId="24" fillId="0" fontId="37" numFmtId="0" xfId="0" applyAlignment="1" applyBorder="1" applyFont="1">
      <alignment horizontal="left" readingOrder="0" vertical="center"/>
    </xf>
    <xf borderId="24" fillId="0" fontId="20" numFmtId="0" xfId="0" applyAlignment="1" applyBorder="1" applyFont="1">
      <alignment horizontal="left" readingOrder="0" vertical="center"/>
    </xf>
    <xf borderId="25" fillId="0" fontId="37" numFmtId="169" xfId="0" applyAlignment="1" applyBorder="1" applyFont="1" applyNumberFormat="1">
      <alignment horizontal="left" readingOrder="0" vertical="center"/>
    </xf>
    <xf borderId="25" fillId="5" fontId="21" numFmtId="164" xfId="0" applyAlignment="1" applyBorder="1" applyFont="1" applyNumberFormat="1">
      <alignment horizontal="left" readingOrder="0" vertical="center"/>
    </xf>
    <xf borderId="25" fillId="0" fontId="40" numFmtId="0" xfId="0" applyAlignment="1" applyBorder="1" applyFont="1">
      <alignment horizontal="left" readingOrder="0" vertical="center"/>
    </xf>
    <xf borderId="25" fillId="0" fontId="37" numFmtId="0" xfId="0" applyAlignment="1" applyBorder="1" applyFont="1">
      <alignment horizontal="left" readingOrder="0" vertical="center"/>
    </xf>
    <xf borderId="25" fillId="0" fontId="20" numFmtId="0" xfId="0" applyAlignment="1" applyBorder="1" applyFont="1">
      <alignment horizontal="left" readingOrder="0" vertical="center"/>
    </xf>
    <xf borderId="25" fillId="0" fontId="21" numFmtId="164" xfId="0" applyAlignment="1" applyBorder="1" applyFont="1" applyNumberFormat="1">
      <alignment horizontal="left" readingOrder="0" vertical="center"/>
    </xf>
    <xf borderId="25" fillId="0" fontId="20" numFmtId="0" xfId="0" applyAlignment="1" applyBorder="1" applyFont="1">
      <alignment horizontal="left" vertical="center"/>
    </xf>
    <xf borderId="25" fillId="0" fontId="37" numFmtId="0" xfId="0" applyAlignment="1" applyBorder="1" applyFont="1">
      <alignment horizontal="left" vertical="center"/>
    </xf>
    <xf borderId="25" fillId="0" fontId="37" numFmtId="169" xfId="0" applyAlignment="1" applyBorder="1" applyFont="1" applyNumberFormat="1">
      <alignment horizontal="left" vertical="center"/>
    </xf>
    <xf borderId="25" fillId="0" fontId="21" numFmtId="164" xfId="0" applyAlignment="1" applyBorder="1" applyFont="1" applyNumberFormat="1">
      <alignment horizontal="left" vertical="center"/>
    </xf>
    <xf borderId="25" fillId="0" fontId="40" numFmtId="0" xfId="0" applyAlignment="1" applyBorder="1" applyFont="1">
      <alignment horizontal="left" vertical="center"/>
    </xf>
    <xf borderId="26" fillId="0" fontId="37" numFmtId="14" xfId="0" applyAlignment="1" applyBorder="1" applyFont="1" applyNumberFormat="1">
      <alignment horizontal="left" vertical="center"/>
    </xf>
    <xf borderId="26" fillId="0" fontId="21" numFmtId="164" xfId="0" applyAlignment="1" applyBorder="1" applyFont="1" applyNumberFormat="1">
      <alignment horizontal="left" readingOrder="0" vertical="center"/>
    </xf>
    <xf borderId="26" fillId="0" fontId="40" numFmtId="0" xfId="0" applyAlignment="1" applyBorder="1" applyFont="1">
      <alignment horizontal="left" vertical="center"/>
    </xf>
    <xf borderId="26" fillId="0" fontId="37" numFmtId="0" xfId="0" applyAlignment="1" applyBorder="1" applyFont="1">
      <alignment horizontal="left" vertical="center"/>
    </xf>
    <xf borderId="26" fillId="0" fontId="21" numFmtId="164" xfId="0" applyAlignment="1" applyBorder="1" applyFont="1" applyNumberFormat="1">
      <alignment horizontal="left" vertical="center"/>
    </xf>
    <xf borderId="26" fillId="0" fontId="20" numFmtId="0" xfId="0" applyAlignment="1" applyBorder="1" applyFont="1">
      <alignment horizontal="left" vertical="center"/>
    </xf>
    <xf borderId="25" fillId="2" fontId="21" numFmtId="164" xfId="0" applyAlignment="1" applyBorder="1" applyFont="1" applyNumberFormat="1">
      <alignment horizontal="left" readingOrder="0" vertical="center"/>
    </xf>
    <xf borderId="24" fillId="0" fontId="21" numFmtId="164" xfId="0" applyAlignment="1" applyBorder="1" applyFont="1" applyNumberFormat="1">
      <alignment horizontal="left" readingOrder="0" vertical="center"/>
    </xf>
  </cellXfs>
  <cellStyles count="1">
    <cellStyle xfId="0" name="Normal" builtinId="0"/>
  </cellStyles>
  <dxfs count="2">
    <dxf>
      <font>
        <color rgb="FFC53929"/>
      </font>
      <fill>
        <patternFill patternType="none"/>
      </fill>
      <border/>
    </dxf>
    <dxf>
      <font>
        <color rgb="FF687887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15.5"/>
    <col customWidth="1" min="2" max="2" width="8.88"/>
    <col customWidth="1" min="3" max="3" width="10.38"/>
    <col customWidth="1" min="4" max="4" width="10.63"/>
    <col customWidth="1" min="5" max="6" width="10.38"/>
    <col customWidth="1" min="7" max="7" width="8.5"/>
    <col customWidth="1" min="8" max="8" width="8.88"/>
    <col customWidth="1" min="9" max="9" width="9.5"/>
    <col customWidth="1" min="10" max="10" width="8.88"/>
    <col customWidth="1" min="11" max="12" width="11.38"/>
    <col customWidth="1" min="13" max="13" width="6.13"/>
  </cols>
  <sheetData>
    <row r="1" ht="30.0" customHeight="1">
      <c r="A1" s="1"/>
      <c r="B1" s="2"/>
      <c r="C1" s="2"/>
      <c r="D1" s="2"/>
      <c r="E1" s="3"/>
      <c r="F1" s="4"/>
      <c r="G1" s="5"/>
      <c r="H1" s="4"/>
      <c r="I1" s="4"/>
      <c r="J1" s="4"/>
      <c r="K1" s="4"/>
      <c r="L1" s="4"/>
      <c r="M1" s="4"/>
    </row>
    <row r="2" ht="18.0" customHeight="1">
      <c r="A2" s="6"/>
      <c r="B2" s="7" t="s">
        <v>0</v>
      </c>
      <c r="F2" s="4"/>
      <c r="G2" s="8"/>
      <c r="H2" s="4"/>
      <c r="I2" s="9"/>
      <c r="J2" s="10" t="s">
        <v>1</v>
      </c>
      <c r="L2" s="11">
        <v>140351.82</v>
      </c>
      <c r="M2" s="4"/>
    </row>
    <row r="3" ht="18.0" customHeight="1">
      <c r="A3" s="6"/>
      <c r="F3" s="4"/>
      <c r="G3" s="8"/>
      <c r="H3" s="4"/>
      <c r="I3" s="12"/>
      <c r="J3" s="4"/>
      <c r="K3" s="4"/>
      <c r="L3" s="8"/>
      <c r="M3" s="4"/>
    </row>
    <row r="4" ht="18.0" customHeight="1">
      <c r="A4" s="4"/>
      <c r="B4" s="13"/>
      <c r="C4" s="13"/>
      <c r="D4" s="13"/>
      <c r="E4" s="13"/>
      <c r="F4" s="4"/>
      <c r="G4" s="8"/>
      <c r="H4" s="4"/>
      <c r="I4" s="12"/>
      <c r="J4" s="4"/>
      <c r="K4" s="4"/>
      <c r="L4" s="8"/>
      <c r="M4" s="4"/>
    </row>
    <row r="5" ht="12.0" customHeight="1">
      <c r="A5" s="1"/>
      <c r="B5" s="14"/>
      <c r="C5" s="14"/>
      <c r="D5" s="15"/>
      <c r="E5" s="1"/>
      <c r="F5" s="1"/>
      <c r="G5" s="9"/>
      <c r="H5" s="16"/>
      <c r="I5" s="17"/>
      <c r="J5" s="17"/>
      <c r="K5" s="17"/>
      <c r="L5" s="18"/>
      <c r="M5" s="1"/>
    </row>
    <row r="6" ht="18.0" customHeight="1">
      <c r="A6" s="9"/>
      <c r="B6" s="1"/>
      <c r="C6" s="9"/>
      <c r="D6" s="19" t="str">
        <f>IFERROR(__xludf.DUMMYFUNCTION("SPARKLINE(D11,{""charttype"",""column"";""ymin"", 0; ""ymax"",MAX(D11:E11);""firstcolor"",""#334960""})"),"")</f>
        <v/>
      </c>
      <c r="E6" s="1" t="str">
        <f>IFERROR(__xludf.DUMMYFUNCTION("SPARKLINE(E11,{""charttype"",""column"";""ymin"", 0; ""ymax"",max(D11:E11);""firstcolor"",""#f46524""})"),"")</f>
        <v/>
      </c>
      <c r="F6" s="1"/>
      <c r="G6" s="1"/>
      <c r="H6" s="20"/>
      <c r="I6" s="21"/>
      <c r="J6" s="21"/>
      <c r="K6" s="21"/>
      <c r="L6" s="22"/>
      <c r="M6" s="9"/>
    </row>
    <row r="7" ht="18.0" customHeight="1">
      <c r="A7" s="9"/>
      <c r="B7" s="1"/>
      <c r="C7" s="23"/>
      <c r="D7" s="24"/>
      <c r="F7" s="1"/>
      <c r="G7" s="1"/>
      <c r="H7" s="20"/>
      <c r="I7" s="25">
        <f>iferror(E11/D11-1, "")</f>
        <v>-0.07461720126</v>
      </c>
      <c r="L7" s="22"/>
      <c r="M7" s="26"/>
    </row>
    <row r="8" ht="24.0" customHeight="1">
      <c r="A8" s="1"/>
      <c r="B8" s="1"/>
      <c r="C8" s="23"/>
      <c r="D8" s="24"/>
      <c r="F8" s="1"/>
      <c r="G8" s="1"/>
      <c r="H8" s="20"/>
      <c r="I8" s="27" t="str">
        <f>if(I7 &lt; 0, "Decrease in total savings", "Increase in total savings")</f>
        <v>Decrease in total savings</v>
      </c>
      <c r="J8" s="28"/>
      <c r="K8" s="28"/>
      <c r="L8" s="22"/>
      <c r="M8" s="29"/>
    </row>
    <row r="9" ht="39.75" customHeight="1">
      <c r="A9" s="1"/>
      <c r="B9" s="1"/>
      <c r="C9" s="23"/>
      <c r="D9" s="24"/>
      <c r="F9" s="1"/>
      <c r="G9" s="23"/>
      <c r="H9" s="20"/>
      <c r="I9" s="30">
        <f>iferror(E11-D11, 0)</f>
        <v>-10472.66</v>
      </c>
      <c r="L9" s="31"/>
      <c r="M9" s="29"/>
    </row>
    <row r="10" ht="18.0" customHeight="1">
      <c r="A10" s="1"/>
      <c r="B10" s="14"/>
      <c r="C10" s="32"/>
      <c r="D10" s="33" t="s">
        <v>2</v>
      </c>
      <c r="E10" s="34" t="s">
        <v>3</v>
      </c>
      <c r="F10" s="32"/>
      <c r="G10" s="35"/>
      <c r="H10" s="20"/>
      <c r="I10" s="36" t="str">
        <f>if(J9&lt;0, "Spent this month", "Saved this year")</f>
        <v>Saved this year</v>
      </c>
      <c r="L10" s="22"/>
      <c r="M10" s="37"/>
    </row>
    <row r="11" ht="18.0" customHeight="1">
      <c r="A11" s="9"/>
      <c r="B11" s="1"/>
      <c r="C11" s="9"/>
      <c r="D11" s="38">
        <f>if(isblank(L2),0,L2)</f>
        <v>140351.82</v>
      </c>
      <c r="E11" s="39">
        <f>D11+(I16-C16)</f>
        <v>129879.16</v>
      </c>
      <c r="F11" s="9"/>
      <c r="G11" s="23"/>
      <c r="H11" s="20"/>
      <c r="I11" s="21"/>
      <c r="L11" s="22"/>
      <c r="M11" s="9"/>
    </row>
    <row r="12" ht="12.0" customHeight="1">
      <c r="A12" s="9"/>
      <c r="B12" s="40"/>
      <c r="C12" s="40"/>
      <c r="D12" s="40"/>
      <c r="E12" s="40"/>
      <c r="F12" s="40"/>
      <c r="G12" s="9"/>
      <c r="H12" s="41"/>
      <c r="I12" s="42"/>
      <c r="J12" s="43"/>
      <c r="K12" s="42"/>
      <c r="L12" s="44"/>
      <c r="M12" s="9"/>
    </row>
    <row r="13" ht="24.0" customHeight="1">
      <c r="A13" s="9"/>
      <c r="B13" s="40"/>
      <c r="C13" s="40"/>
      <c r="D13" s="40"/>
      <c r="E13" s="40"/>
      <c r="F13" s="40"/>
      <c r="G13" s="9"/>
      <c r="H13" s="9"/>
      <c r="I13" s="9"/>
      <c r="J13" s="45"/>
      <c r="K13" s="9"/>
      <c r="L13" s="9"/>
      <c r="M13" s="9"/>
    </row>
    <row r="14" ht="24.0" customHeight="1">
      <c r="A14" s="46"/>
      <c r="B14" s="47" t="s">
        <v>4</v>
      </c>
      <c r="G14" s="46"/>
      <c r="H14" s="47" t="s">
        <v>5</v>
      </c>
      <c r="I14" s="47"/>
      <c r="J14" s="48"/>
      <c r="K14" s="46"/>
      <c r="L14" s="46"/>
      <c r="M14" s="46"/>
    </row>
    <row r="15" ht="19.5" customHeight="1">
      <c r="A15" s="49"/>
      <c r="B15" s="50" t="s">
        <v>6</v>
      </c>
      <c r="C15" s="51">
        <f>D20</f>
        <v>87421</v>
      </c>
      <c r="D15" s="52" t="str">
        <f>IFERROR(__xludf.DUMMYFUNCTION("SPARKLINE(C15,{""charttype"",""bar"";""max"",max(C15:C16);""color1"",""#AEB7C0""})"),"")</f>
        <v/>
      </c>
      <c r="G15" s="49"/>
      <c r="H15" s="50" t="s">
        <v>6</v>
      </c>
      <c r="I15" s="51">
        <f>J20</f>
        <v>87562.92</v>
      </c>
      <c r="J15" s="52" t="str">
        <f>IFERROR(__xludf.DUMMYFUNCTION("SPARKLINE(I15,{""charttype"",""bar"";""max"",max(I15:I16);""color1"",""#AEB7C0""})"),"")</f>
        <v/>
      </c>
      <c r="M15" s="49"/>
    </row>
    <row r="16" ht="19.5" customHeight="1">
      <c r="A16" s="53"/>
      <c r="B16" s="54" t="s">
        <v>7</v>
      </c>
      <c r="C16" s="55">
        <f>E20</f>
        <v>58256.79</v>
      </c>
      <c r="D16" s="56" t="str">
        <f>IFERROR(__xludf.DUMMYFUNCTION("SPARKLINE(C16,{""charttype"",""bar"";""max"",max(C15:C16);""color1"",""#334960""})"),"")</f>
        <v/>
      </c>
      <c r="G16" s="40"/>
      <c r="H16" s="54" t="s">
        <v>7</v>
      </c>
      <c r="I16" s="55">
        <f>K20</f>
        <v>47784.13</v>
      </c>
      <c r="J16" s="56" t="str">
        <f>IFERROR(__xludf.DUMMYFUNCTION("SPARKLINE(I16,{""charttype"",""bar"";""max"",max(I15:I16);""color1"",""#334960""})"),"")</f>
        <v/>
      </c>
      <c r="M16" s="53"/>
    </row>
    <row r="17" ht="30.0" customHeight="1">
      <c r="A17" s="1"/>
      <c r="B17" s="57"/>
      <c r="C17" s="58"/>
      <c r="D17" s="59"/>
      <c r="G17" s="1"/>
      <c r="H17" s="57"/>
      <c r="I17" s="58"/>
      <c r="J17" s="59"/>
      <c r="M17" s="53"/>
    </row>
    <row r="18" ht="29.25" customHeight="1">
      <c r="A18" s="60"/>
      <c r="B18" s="61" t="s">
        <v>4</v>
      </c>
      <c r="D18" s="62"/>
      <c r="E18" s="62"/>
      <c r="F18" s="62"/>
      <c r="G18" s="63"/>
      <c r="H18" s="64" t="s">
        <v>5</v>
      </c>
      <c r="I18" s="65"/>
      <c r="J18" s="62"/>
      <c r="K18" s="62"/>
      <c r="L18" s="62"/>
      <c r="M18" s="60"/>
    </row>
    <row r="19" ht="19.5" customHeight="1">
      <c r="A19" s="66"/>
      <c r="B19" s="67"/>
      <c r="C19" s="68"/>
      <c r="D19" s="67" t="s">
        <v>6</v>
      </c>
      <c r="E19" s="69" t="s">
        <v>7</v>
      </c>
      <c r="F19" s="69" t="s">
        <v>8</v>
      </c>
      <c r="G19" s="70"/>
      <c r="H19" s="71"/>
      <c r="I19" s="72"/>
      <c r="J19" s="67" t="s">
        <v>6</v>
      </c>
      <c r="K19" s="69" t="s">
        <v>7</v>
      </c>
      <c r="L19" s="69" t="s">
        <v>8</v>
      </c>
      <c r="M19" s="66"/>
    </row>
    <row r="20" ht="17.25" customHeight="1">
      <c r="A20" s="73"/>
      <c r="B20" s="74" t="s">
        <v>9</v>
      </c>
      <c r="C20" s="75"/>
      <c r="D20" s="76">
        <f t="shared" ref="D20:F20" si="1">sum(D21:D58)</f>
        <v>87421</v>
      </c>
      <c r="E20" s="76">
        <f t="shared" si="1"/>
        <v>58256.79</v>
      </c>
      <c r="F20" s="76">
        <f t="shared" si="1"/>
        <v>29164.21</v>
      </c>
      <c r="G20" s="77"/>
      <c r="H20" s="78" t="s">
        <v>9</v>
      </c>
      <c r="I20" s="79"/>
      <c r="J20" s="80">
        <f t="shared" ref="J20:L20" si="2">sum(J21:J38)</f>
        <v>87562.92</v>
      </c>
      <c r="K20" s="80">
        <f t="shared" si="2"/>
        <v>47784.13</v>
      </c>
      <c r="L20" s="80">
        <f t="shared" si="2"/>
        <v>-39778.79</v>
      </c>
      <c r="M20" s="73"/>
    </row>
    <row r="21" ht="18.0" hidden="1" customHeight="1">
      <c r="A21" s="81"/>
      <c r="B21" s="82"/>
      <c r="C21" s="83"/>
      <c r="D21" s="84"/>
      <c r="E21" s="85" t="str">
        <f>if(isblank($B21), "", sumif(July!$E:$E,$B21,July!$C:$C))</f>
        <v/>
      </c>
      <c r="F21" s="86" t="str">
        <f t="shared" ref="F21:F45" si="3">if(isblank($B21), "", D21-E21)</f>
        <v/>
      </c>
      <c r="G21" s="87"/>
      <c r="H21" s="88"/>
      <c r="I21" s="89"/>
      <c r="J21" s="90"/>
      <c r="K21" s="91" t="str">
        <f>if(isblank($H21), "", sumif(July!$J:$J,$H21,July!$H:$H))</f>
        <v/>
      </c>
      <c r="L21" s="91" t="str">
        <f t="shared" ref="L21:L35" si="4">if(isblank($H21), "", K21-J21)</f>
        <v/>
      </c>
      <c r="M21" s="81"/>
    </row>
    <row r="22" ht="18.0" customHeight="1">
      <c r="A22" s="92" t="s">
        <v>10</v>
      </c>
      <c r="B22" s="93" t="s">
        <v>11</v>
      </c>
      <c r="C22" s="94"/>
      <c r="D22" s="95">
        <v>11000.0</v>
      </c>
      <c r="E22" s="91">
        <f>if(isblank($B22), "", sumif(July!$E:$E,$B22,July!$C:$C)+sumif(August!$E:$E,$B22,August!$C:$C)+sumif(September!$E:$E,$B22,September!$C:$C)+sumif(October!$E:$E,$B22,October!$C:$C)+sumif(November!$E:$E,$B22,November!$C:$C)+sumif(December!$E:$E,$B22,December!$C:$C)+sumif(January!$E:$E,$B22,January!$C:$C)+sumif(February!$E:$E,$B22,February!$C:$C)+sumif(March!$E:$E,$B22,March!$C:$C)+sumif(April!$E:$E,$B22,April!$C:$C)+sumif(May!$E:$E,$B22,May!$C:$C)+sumif(June!$E:$E,$B22,June!$C:$C))</f>
        <v>10986</v>
      </c>
      <c r="F22" s="96">
        <f t="shared" si="3"/>
        <v>14</v>
      </c>
      <c r="G22" s="87"/>
      <c r="H22" s="97" t="s">
        <v>12</v>
      </c>
      <c r="I22" s="94"/>
      <c r="J22" s="95">
        <v>79758.12</v>
      </c>
      <c r="K22" s="91">
        <f>if(isblank($H22), "", sumif(July!$J:$J,$H22,July!$H:$H)+sumif(August!$J:$J,$H22,August!$H:$H)+sumif(September!$J:$J,$H22,September!$H:$H)+sumif(October!$J:$J,$H22,October!$H:$H)+sumif(November!$J:$J,$H22,November!$H:$H)+sumif(December!$J:$J,$H22,December!$H:$H)+sumif(January!$J:$J,$H22,January!$H:$H)+sumif(February!$J:$J,$H22,February!$H:$H)+sumif(March!$J:$J,$H22,March!$H:$H)+sumif(April!$J:$J,$H22,April!$H:$H)+sumif(May!$J:$J,$H22,May!$H:$H)+sumif(June!$J:$J,$H22,June!$H:$H))</f>
        <v>43068.73</v>
      </c>
      <c r="L22" s="96">
        <f t="shared" si="4"/>
        <v>-36689.39</v>
      </c>
      <c r="M22" s="81"/>
    </row>
    <row r="23" ht="18.0" customHeight="1">
      <c r="A23" s="98"/>
      <c r="B23" s="93" t="s">
        <v>13</v>
      </c>
      <c r="C23" s="94"/>
      <c r="D23" s="95">
        <v>9167.0</v>
      </c>
      <c r="E23" s="91">
        <f>if(isblank($B23), "", sumif(July!$E:$E,$B23,July!$C:$C)+sumif(August!$E:$E,$B23,August!$C:$C)+sumif(September!$E:$E,$B23,September!$C:$C)+sumif(October!$E:$E,$B23,October!$C:$C)+sumif(November!$E:$E,$B23,November!$C:$C)+sumif(December!$E:$E,$B23,December!$C:$C)+sumif(January!$E:$E,$B23,January!$C:$C)+sumif(February!$E:$E,$B23,February!$C:$C)+sumif(March!$E:$E,$B23,March!$C:$C)+sumif(April!$E:$E,$B23,April!$C:$C)+sumif(May!$E:$E,$B23,May!$C:$C)+sumif(June!$E:$E,$B23,June!$C:$C))</f>
        <v>9155</v>
      </c>
      <c r="F23" s="96">
        <f t="shared" si="3"/>
        <v>12</v>
      </c>
      <c r="G23" s="87"/>
      <c r="H23" s="97" t="s">
        <v>14</v>
      </c>
      <c r="I23" s="94"/>
      <c r="J23" s="95">
        <v>7804.8</v>
      </c>
      <c r="K23" s="91">
        <f>if(isblank($H23), "", sumif(July!$J:$J,$H23,July!$H:$H)+sumif(August!$J:$J,$H23,August!$H:$H)+sumif(September!$J:$J,$H23,September!$H:$H)+sumif(October!$J:$J,$H23,October!$H:$H)+sumif(November!$J:$J,$H23,November!$H:$H)+sumif(December!$J:$J,$H23,December!$H:$H)+sumif(January!$J:$J,$H23,January!$H:$H)+sumif(February!$J:$J,$H23,February!$H:$H)+sumif(March!$J:$J,$H23,March!$H:$H)+sumif(April!$J:$J,$H23,April!$H:$H)+sumif(May!$J:$J,$H23,May!$H:$H)+sumif(June!$J:$J,$H23,June!$H:$H))</f>
        <v>4715.4</v>
      </c>
      <c r="L23" s="96">
        <f t="shared" si="4"/>
        <v>-3089.4</v>
      </c>
      <c r="M23" s="81"/>
    </row>
    <row r="24" ht="18.0" customHeight="1">
      <c r="A24" s="98"/>
      <c r="B24" s="93" t="s">
        <v>15</v>
      </c>
      <c r="C24" s="94"/>
      <c r="D24" s="95">
        <v>7333.5</v>
      </c>
      <c r="E24" s="91">
        <f>if(isblank($B24), "", sumif(July!$E:$E,$B24,July!$C:$C)+sumif(August!$E:$E,$B24,August!$C:$C)+sumif(September!$E:$E,$B24,September!$C:$C)+sumif(October!$E:$E,$B24,October!$C:$C)+sumif(November!$E:$E,$B24,November!$C:$C)+sumif(December!$E:$E,$B24,December!$C:$C)+sumif(January!$E:$E,$B24,January!$C:$C)+sumif(February!$E:$E,$B24,February!$C:$C)+sumif(March!$E:$E,$B24,March!$C:$C)+sumif(April!$E:$E,$B24,April!$C:$C)+sumif(May!$E:$E,$B24,May!$C:$C)+sumif(June!$E:$E,$B24,June!$C:$C))</f>
        <v>7323.5</v>
      </c>
      <c r="F24" s="96">
        <f t="shared" si="3"/>
        <v>10</v>
      </c>
      <c r="G24" s="99"/>
      <c r="H24" s="97" t="s">
        <v>16</v>
      </c>
      <c r="I24" s="94"/>
      <c r="J24" s="95">
        <v>0.0</v>
      </c>
      <c r="K24" s="91">
        <f>if(isblank($H24), "", sumif(July!$J:$J,$H24,July!$H:$H)+sumif(August!$J:$J,$H24,August!$H:$H)+sumif(September!$J:$J,$H24,September!$H:$H)+sumif(October!$J:$J,$H24,October!$H:$H)+sumif(November!$J:$J,$H24,November!$H:$H)+sumif(December!$J:$J,$H24,December!$H:$H)+sumif(January!$J:$J,$H24,January!$H:$H)+sumif(February!$J:$J,$H24,February!$H:$H)+sumif(March!$J:$J,$H24,March!$H:$H)+sumif(April!$J:$J,$H24,April!$H:$H)+sumif(May!$J:$J,$H24,May!$H:$H)+sumif(June!$J:$J,$H24,June!$H:$H))</f>
        <v>0</v>
      </c>
      <c r="L24" s="96">
        <f t="shared" si="4"/>
        <v>0</v>
      </c>
      <c r="M24" s="53"/>
    </row>
    <row r="25" ht="18.0" customHeight="1">
      <c r="A25" s="98"/>
      <c r="B25" s="93" t="s">
        <v>17</v>
      </c>
      <c r="C25" s="94"/>
      <c r="D25" s="95">
        <v>7333.5</v>
      </c>
      <c r="E25" s="91">
        <f>if(isblank($B25), "", sumif(July!$E:$E,$B25,July!$C:$C)+sumif(August!$E:$E,$B25,August!$C:$C)+sumif(September!$E:$E,$B25,September!$C:$C)+sumif(October!$E:$E,$B25,October!$C:$C)+sumif(November!$E:$E,$B25,November!$C:$C)+sumif(December!$E:$E,$B25,December!$C:$C)+sumif(January!$E:$E,$B25,January!$C:$C)+sumif(February!$E:$E,$B25,February!$C:$C)+sumif(March!$E:$E,$B25,March!$C:$C)+sumif(April!$E:$E,$B25,April!$C:$C)+sumif(May!$E:$E,$B25,May!$C:$C)+sumif(June!$E:$E,$B25,June!$C:$C))</f>
        <v>7323</v>
      </c>
      <c r="F25" s="96">
        <f t="shared" si="3"/>
        <v>10.5</v>
      </c>
      <c r="G25" s="99"/>
      <c r="H25" s="97"/>
      <c r="I25" s="94"/>
      <c r="J25" s="95"/>
      <c r="K25" s="91" t="str">
        <f>if(isblank($H25), "", sumif(July!$J:$J,$H25,July!$H:$H)+sumif(August!$J:$J,$H25,August!$H:$H)+sumif(September!$J:$J,$H25,September!$H:$H)+sumif(October!$J:$J,$H25,October!$H:$H)+sumif(November!$J:$J,$H25,November!$H:$H)+sumif(December!$J:$J,$H25,December!$H:$H)+sumif(January!$J:$J,$H25,January!$H:$H)+sumif(February!$J:$J,$H25,February!$H:$H)+sumif(March!$J:$J,$H25,March!$H:$H)+sumif(April!$J:$J,$H25,April!$H:$H)+sumif(May!$J:$J,$H25,May!$H:$H)+sumif(June!$J:$J,$H25,June!$H:$H))</f>
        <v/>
      </c>
      <c r="L25" s="96" t="str">
        <f t="shared" si="4"/>
        <v/>
      </c>
      <c r="M25" s="53"/>
    </row>
    <row r="26" ht="18.0" customHeight="1">
      <c r="A26" s="98"/>
      <c r="B26" s="93" t="s">
        <v>18</v>
      </c>
      <c r="C26" s="94"/>
      <c r="D26" s="95">
        <v>0.0</v>
      </c>
      <c r="E26" s="91">
        <f>if(isblank($B26), "", sumif(July!$E:$E,$B26,July!$C:$C)+sumif(August!$E:$E,$B26,August!$C:$C)+sumif(September!$E:$E,$B26,September!$C:$C)+sumif(October!$E:$E,$B26,October!$C:$C)+sumif(November!$E:$E,$B26,November!$C:$C)+sumif(December!$E:$E,$B26,December!$C:$C)+sumif(January!$E:$E,$B26,January!$C:$C)+sumif(February!$E:$E,$B26,February!$C:$C)+sumif(March!$E:$E,$B26,March!$C:$C)+sumif(April!$E:$E,$B26,April!$C:$C)+sumif(May!$E:$E,$B26,May!$C:$C)+sumif(June!$E:$E,$B26,June!$C:$C))</f>
        <v>0</v>
      </c>
      <c r="F26" s="96">
        <f t="shared" si="3"/>
        <v>0</v>
      </c>
      <c r="G26" s="99"/>
      <c r="H26" s="100"/>
      <c r="I26" s="94"/>
      <c r="J26" s="95"/>
      <c r="K26" s="91" t="str">
        <f>if(isblank($H26), "", sumif(July!$J:$J,$H26,July!$H:$H)+sumif(August!$J:$J,$H26,August!$H:$H)+sumif(September!$J:$J,$H26,September!$H:$H)+sumif(October!$J:$J,$H26,October!$H:$H)+sumif(November!$J:$J,$H26,November!$H:$H)+sumif(December!$J:$J,$H26,December!$H:$H)+sumif(January!$J:$J,$H26,January!$H:$H)+sumif(February!$J:$J,$H26,February!$H:$H)+sumif(March!$J:$J,$H26,March!$H:$H)+sumif(April!$J:$J,$H26,April!$H:$H)+sumif(May!$J:$J,$H26,May!$H:$H)+sumif(June!$J:$J,$H26,June!$H:$H))</f>
        <v/>
      </c>
      <c r="L26" s="96" t="str">
        <f t="shared" si="4"/>
        <v/>
      </c>
      <c r="M26" s="53"/>
    </row>
    <row r="27" ht="18.0" customHeight="1">
      <c r="A27" s="92" t="s">
        <v>19</v>
      </c>
      <c r="B27" s="93" t="s">
        <v>20</v>
      </c>
      <c r="C27" s="94"/>
      <c r="D27" s="95">
        <v>10800.0</v>
      </c>
      <c r="E27" s="91">
        <f>if(isblank($B27), "", sumif(July!$E:$E,$B27,July!$C:$C)+sumif(August!$E:$E,$B27,August!$C:$C)+sumif(September!$E:$E,$B27,September!$C:$C)+sumif(October!$E:$E,$B27,October!$C:$C)+sumif(November!$E:$E,$B27,November!$C:$C)+sumif(December!$E:$E,$B27,December!$C:$C)+sumif(January!$E:$E,$B27,January!$C:$C)+sumif(February!$E:$E,$B27,February!$C:$C)+sumif(March!$E:$E,$B27,March!$C:$C)+sumif(April!$E:$E,$B27,April!$C:$C)+sumif(May!$E:$E,$B27,May!$C:$C)+sumif(June!$E:$E,$B27,June!$C:$C))</f>
        <v>5168.64</v>
      </c>
      <c r="F27" s="96">
        <f t="shared" si="3"/>
        <v>5631.36</v>
      </c>
      <c r="G27" s="99"/>
      <c r="H27" s="97"/>
      <c r="I27" s="94"/>
      <c r="J27" s="101"/>
      <c r="K27" s="91" t="str">
        <f>if(isblank($H27), "", sumif(July!$J:$J,$H27,July!$H:$H)+sumif(August!$J:$J,$H27,August!$H:$H)+sumif(September!$J:$J,$H27,September!$H:$H)+sumif(October!$J:$J,$H27,October!$H:$H)+sumif(November!$J:$J,$H27,November!$H:$H)+sumif(December!$J:$J,$H27,December!$H:$H)+sumif(January!$J:$J,$H27,January!$H:$H)+sumif(February!$J:$J,$H27,February!$H:$H)+sumif(March!$J:$J,$H27,March!$H:$H)+sumif(April!$J:$J,$H27,April!$H:$H)+sumif(May!$J:$J,$H27,May!$H:$H)+sumif(June!$J:$J,$H27,June!$H:$H))</f>
        <v/>
      </c>
      <c r="L27" s="96" t="str">
        <f t="shared" si="4"/>
        <v/>
      </c>
      <c r="M27" s="53"/>
    </row>
    <row r="28" ht="18.0" customHeight="1">
      <c r="A28" s="98"/>
      <c r="B28" s="93" t="s">
        <v>21</v>
      </c>
      <c r="C28" s="94"/>
      <c r="D28" s="95">
        <v>15087.0</v>
      </c>
      <c r="E28" s="91">
        <f>if(isblank($B28), "", sumif(July!$E:$E,$B28,July!$C:$C)+sumif(August!$E:$E,$B28,August!$C:$C)+sumif(September!$E:$E,$B28,September!$C:$C)+sumif(October!$E:$E,$B28,October!$C:$C)+sumif(November!$E:$E,$B28,November!$C:$C)+sumif(December!$E:$E,$B28,December!$C:$C)+sumif(January!$E:$E,$B28,January!$C:$C)+sumif(February!$E:$E,$B28,February!$C:$C)+sumif(March!$E:$E,$B28,March!$C:$C)+sumif(April!$E:$E,$B28,April!$C:$C)+sumif(May!$E:$E,$B28,May!$C:$C)+sumif(June!$E:$E,$B28,June!$C:$C))</f>
        <v>7429.5</v>
      </c>
      <c r="F28" s="96">
        <f t="shared" si="3"/>
        <v>7657.5</v>
      </c>
      <c r="G28" s="102"/>
      <c r="H28" s="103"/>
      <c r="I28" s="94"/>
      <c r="J28" s="104"/>
      <c r="K28" s="85" t="str">
        <f>if(isblank($H28), "", sumif(July!$J:$J,$H28,July!$H:$H))</f>
        <v/>
      </c>
      <c r="L28" s="105" t="str">
        <f t="shared" si="4"/>
        <v/>
      </c>
      <c r="M28" s="53"/>
    </row>
    <row r="29" ht="18.0" customHeight="1">
      <c r="A29" s="92" t="s">
        <v>22</v>
      </c>
      <c r="B29" s="93" t="s">
        <v>23</v>
      </c>
      <c r="C29" s="94"/>
      <c r="D29" s="95">
        <v>1000.0</v>
      </c>
      <c r="E29" s="91">
        <f>if(isblank($B29), "", sumif(July!$E:$E,$B29,July!$C:$C)+sumif(August!$E:$E,$B29,August!$C:$C)+sumif(September!$E:$E,$B29,September!$C:$C)+sumif(October!$E:$E,$B29,October!$C:$C)+sumif(November!$E:$E,$B29,November!$C:$C)+sumif(December!$E:$E,$B29,December!$C:$C)+sumif(January!$E:$E,$B29,January!$C:$C)+sumif(February!$E:$E,$B29,February!$C:$C)+sumif(March!$E:$E,$B29,March!$C:$C)+sumif(April!$E:$E,$B29,April!$C:$C)+sumif(May!$E:$E,$B29,May!$C:$C)+sumif(June!$E:$E,$B29,June!$C:$C))</f>
        <v>325</v>
      </c>
      <c r="F29" s="96">
        <f t="shared" si="3"/>
        <v>675</v>
      </c>
      <c r="G29" s="99"/>
      <c r="H29" s="103"/>
      <c r="I29" s="94"/>
      <c r="J29" s="104"/>
      <c r="K29" s="85" t="str">
        <f>if(isblank($H29), "", sumif(July!$J:$J,$H29,July!$H:$H))</f>
        <v/>
      </c>
      <c r="L29" s="105" t="str">
        <f t="shared" si="4"/>
        <v/>
      </c>
      <c r="M29" s="53"/>
    </row>
    <row r="30" ht="18.0" customHeight="1">
      <c r="A30" s="98"/>
      <c r="B30" s="93" t="s">
        <v>24</v>
      </c>
      <c r="C30" s="94"/>
      <c r="D30" s="95">
        <v>6000.0</v>
      </c>
      <c r="E30" s="91">
        <f>if(isblank($B30), "", sumif(July!$E:$E,$B30,July!$C:$C)+sumif(August!$E:$E,$B30,August!$C:$C)+sumif(September!$E:$E,$B30,September!$C:$C)+sumif(October!$E:$E,$B30,October!$C:$C)+sumif(November!$E:$E,$B30,November!$C:$C)+sumif(December!$E:$E,$B30,December!$C:$C)+sumif(January!$E:$E,$B30,January!$C:$C)+sumif(February!$E:$E,$B30,February!$C:$C)+sumif(March!$E:$E,$B30,March!$C:$C)+sumif(April!$E:$E,$B30,April!$C:$C)+sumif(May!$E:$E,$B30,May!$C:$C)+sumif(June!$E:$E,$B30,June!$C:$C))</f>
        <v>572</v>
      </c>
      <c r="F30" s="96">
        <f t="shared" si="3"/>
        <v>5428</v>
      </c>
      <c r="G30" s="99"/>
      <c r="H30" s="103"/>
      <c r="I30" s="94"/>
      <c r="J30" s="104"/>
      <c r="K30" s="85" t="str">
        <f>if(isblank($H30), "", sumif(July!$J:$J,$H30,July!$H:$H))</f>
        <v/>
      </c>
      <c r="L30" s="105" t="str">
        <f t="shared" si="4"/>
        <v/>
      </c>
      <c r="M30" s="53"/>
    </row>
    <row r="31" ht="18.0" customHeight="1">
      <c r="A31" s="98"/>
      <c r="B31" s="93" t="s">
        <v>25</v>
      </c>
      <c r="C31" s="94"/>
      <c r="D31" s="95">
        <v>400.0</v>
      </c>
      <c r="E31" s="91">
        <f>if(isblank($B31), "", sumif(July!$E:$E,$B31,July!$C:$C)+sumif(August!$E:$E,$B31,August!$C:$C)+sumif(September!$E:$E,$B31,September!$C:$C)+sumif(October!$E:$E,$B31,October!$C:$C)+sumif(November!$E:$E,$B31,November!$C:$C)+sumif(December!$E:$E,$B31,December!$C:$C)+sumif(January!$E:$E,$B31,January!$C:$C)+sumif(February!$E:$E,$B31,February!$C:$C)+sumif(March!$E:$E,$B31,March!$C:$C)+sumif(April!$E:$E,$B31,April!$C:$C)+sumif(May!$E:$E,$B31,May!$C:$C)+sumif(June!$E:$E,$B31,June!$C:$C))</f>
        <v>0</v>
      </c>
      <c r="F31" s="96">
        <f t="shared" si="3"/>
        <v>400</v>
      </c>
      <c r="G31" s="99"/>
      <c r="H31" s="103"/>
      <c r="I31" s="94"/>
      <c r="J31" s="104"/>
      <c r="K31" s="85" t="str">
        <f>if(isblank($H31), "", sumif(July!$J:$J,$H31,July!$H:$H))</f>
        <v/>
      </c>
      <c r="L31" s="105" t="str">
        <f t="shared" si="4"/>
        <v/>
      </c>
      <c r="M31" s="53"/>
    </row>
    <row r="32" ht="18.0" customHeight="1">
      <c r="A32" s="92" t="s">
        <v>26</v>
      </c>
      <c r="B32" s="93" t="s">
        <v>27</v>
      </c>
      <c r="C32" s="94"/>
      <c r="D32" s="95">
        <v>1000.0</v>
      </c>
      <c r="E32" s="91">
        <f>if(isblank($B32), "", sumif(July!$E:$E,$B32,July!$C:$C)+sumif(August!$E:$E,$B32,August!$C:$C)+sumif(September!$E:$E,$B32,September!$C:$C)+sumif(October!$E:$E,$B32,October!$C:$C)+sumif(November!$E:$E,$B32,November!$C:$C)+sumif(December!$E:$E,$B32,December!$C:$C)+sumif(January!$E:$E,$B32,January!$C:$C)+sumif(February!$E:$E,$B32,February!$C:$C)+sumif(March!$E:$E,$B32,March!$C:$C)+sumif(April!$E:$E,$B32,April!$C:$C)+sumif(May!$E:$E,$B32,May!$C:$C)+sumif(June!$E:$E,$B32,June!$C:$C))</f>
        <v>500</v>
      </c>
      <c r="F32" s="96">
        <f t="shared" si="3"/>
        <v>500</v>
      </c>
      <c r="G32" s="99"/>
      <c r="H32" s="103"/>
      <c r="I32" s="94"/>
      <c r="J32" s="104"/>
      <c r="K32" s="85" t="str">
        <f>if(isblank($H32), "", sumif(July!$J:$J,$H32,July!$H:$H))</f>
        <v/>
      </c>
      <c r="L32" s="105" t="str">
        <f t="shared" si="4"/>
        <v/>
      </c>
      <c r="M32" s="53"/>
    </row>
    <row r="33" ht="18.0" customHeight="1">
      <c r="A33" s="98"/>
      <c r="B33" s="93" t="s">
        <v>28</v>
      </c>
      <c r="C33" s="94"/>
      <c r="D33" s="95">
        <v>1000.0</v>
      </c>
      <c r="E33" s="91">
        <f>if(isblank($B33), "", sumif(July!$E:$E,$B33,July!$C:$C)+sumif(August!$E:$E,$B33,August!$C:$C)+sumif(September!$E:$E,$B33,September!$C:$C)+sumif(October!$E:$E,$B33,October!$C:$C)+sumif(November!$E:$E,$B33,November!$C:$C)+sumif(December!$E:$E,$B33,December!$C:$C)+sumif(January!$E:$E,$B33,January!$C:$C)+sumif(February!$E:$E,$B33,February!$C:$C)+sumif(March!$E:$E,$B33,March!$C:$C)+sumif(April!$E:$E,$B33,April!$C:$C)+sumif(May!$E:$E,$B33,May!$C:$C)+sumif(June!$E:$E,$B33,June!$C:$C))</f>
        <v>1000</v>
      </c>
      <c r="F33" s="96">
        <f t="shared" si="3"/>
        <v>0</v>
      </c>
      <c r="G33" s="99"/>
      <c r="H33" s="103"/>
      <c r="I33" s="94"/>
      <c r="J33" s="104"/>
      <c r="K33" s="85" t="str">
        <f>if(isblank($H33), "", sumif(July!$J:$J,$H33,July!$H:$H))</f>
        <v/>
      </c>
      <c r="L33" s="105" t="str">
        <f t="shared" si="4"/>
        <v/>
      </c>
      <c r="M33" s="53"/>
    </row>
    <row r="34" ht="18.0" customHeight="1">
      <c r="A34" s="98"/>
      <c r="B34" s="93" t="s">
        <v>29</v>
      </c>
      <c r="C34" s="94"/>
      <c r="D34" s="106">
        <v>2000.0</v>
      </c>
      <c r="E34" s="91">
        <f>if(isblank($B34), "", sumif(July!$E:$E,$B34,July!$C:$C)+sumif(August!$E:$E,$B34,August!$C:$C)+sumif(September!$E:$E,$B34,September!$C:$C)+sumif(October!$E:$E,$B34,October!$C:$C)+sumif(November!$E:$E,$B34,November!$C:$C)+sumif(December!$E:$E,$B34,December!$C:$C)+sumif(January!$E:$E,$B34,January!$C:$C)+sumif(February!$E:$E,$B34,February!$C:$C)+sumif(March!$E:$E,$B34,March!$C:$C)+sumif(April!$E:$E,$B34,April!$C:$C)+sumif(May!$E:$E,$B34,May!$C:$C)+sumif(June!$E:$E,$B34,June!$C:$C))</f>
        <v>1000</v>
      </c>
      <c r="F34" s="96">
        <f t="shared" si="3"/>
        <v>1000</v>
      </c>
      <c r="G34" s="99"/>
      <c r="H34" s="103"/>
      <c r="I34" s="94"/>
      <c r="J34" s="104"/>
      <c r="K34" s="85" t="str">
        <f>if(isblank($H34), "", sumif(July!$J:$J,$H34,July!$H:$H))</f>
        <v/>
      </c>
      <c r="L34" s="105" t="str">
        <f t="shared" si="4"/>
        <v/>
      </c>
      <c r="M34" s="53"/>
    </row>
    <row r="35" ht="18.0" customHeight="1">
      <c r="A35" s="98"/>
      <c r="B35" s="93" t="s">
        <v>30</v>
      </c>
      <c r="C35" s="94"/>
      <c r="D35" s="106">
        <v>500.0</v>
      </c>
      <c r="E35" s="91">
        <f>if(isblank($B35), "", sumif(July!$E:$E,$B35,July!$C:$C)+sumif(August!$E:$E,$B35,August!$C:$C)+sumif(September!$E:$E,$B35,September!$C:$C)+sumif(October!$E:$E,$B35,October!$C:$C)+sumif(November!$E:$E,$B35,November!$C:$C)+sumif(December!$E:$E,$B35,December!$C:$C)+sumif(January!$E:$E,$B35,January!$C:$C)+sumif(February!$E:$E,$B35,February!$C:$C)+sumif(March!$E:$E,$B35,March!$C:$C)+sumif(April!$E:$E,$B35,April!$C:$C)+sumif(May!$E:$E,$B35,May!$C:$C)+sumif(June!$E:$E,$B35,June!$C:$C))</f>
        <v>0</v>
      </c>
      <c r="F35" s="96">
        <f t="shared" si="3"/>
        <v>500</v>
      </c>
      <c r="G35" s="99"/>
      <c r="H35" s="103"/>
      <c r="I35" s="94"/>
      <c r="J35" s="104"/>
      <c r="K35" s="85" t="str">
        <f>if(isblank($H35), "", sumif(July!$J:$J,$H35,July!$H:$H))</f>
        <v/>
      </c>
      <c r="L35" s="105" t="str">
        <f t="shared" si="4"/>
        <v/>
      </c>
      <c r="M35" s="53"/>
    </row>
    <row r="36" ht="18.0" customHeight="1">
      <c r="A36" s="92" t="s">
        <v>31</v>
      </c>
      <c r="B36" s="93" t="s">
        <v>32</v>
      </c>
      <c r="C36" s="94"/>
      <c r="D36" s="106">
        <v>200.0</v>
      </c>
      <c r="E36" s="91">
        <f>if(isblank($B36), "", sumif(July!$E:$E,$B36,July!$C:$C)+sumif(August!$E:$E,$B36,August!$C:$C)+sumif(September!$E:$E,$B36,September!$C:$C)+sumif(October!$E:$E,$B36,October!$C:$C)+sumif(November!$E:$E,$B36,November!$C:$C)+sumif(December!$E:$E,$B36,December!$C:$C)+sumif(January!$E:$E,$B36,January!$C:$C)+sumif(February!$E:$E,$B36,February!$C:$C)+sumif(March!$E:$E,$B36,March!$C:$C)+sumif(April!$E:$E,$B36,April!$C:$C)+sumif(May!$E:$E,$B36,May!$C:$C)+sumif(June!$E:$E,$B36,June!$C:$C))</f>
        <v>0</v>
      </c>
      <c r="F36" s="96">
        <f t="shared" si="3"/>
        <v>200</v>
      </c>
      <c r="G36" s="99"/>
      <c r="H36" s="107"/>
      <c r="I36" s="107"/>
      <c r="J36" s="104"/>
      <c r="K36" s="85"/>
      <c r="L36" s="105"/>
      <c r="M36" s="53"/>
    </row>
    <row r="37" ht="18.0" customHeight="1">
      <c r="A37" s="98"/>
      <c r="B37" s="93" t="s">
        <v>33</v>
      </c>
      <c r="C37" s="94"/>
      <c r="D37" s="106">
        <v>1000.0</v>
      </c>
      <c r="E37" s="91">
        <f>if(isblank($B37), "", sumif(July!$E:$E,$B37,July!$C:$C)+sumif(August!$E:$E,$B37,August!$C:$C)+sumif(September!$E:$E,$B37,September!$C:$C)+sumif(October!$E:$E,$B37,October!$C:$C)+sumif(November!$E:$E,$B37,November!$C:$C)+sumif(December!$E:$E,$B37,December!$C:$C)+sumif(January!$E:$E,$B37,January!$C:$C)+sumif(February!$E:$E,$B37,February!$C:$C)+sumif(March!$E:$E,$B37,March!$C:$C)+sumif(April!$E:$E,$B37,April!$C:$C)+sumif(May!$E:$E,$B37,May!$C:$C)+sumif(June!$E:$E,$B37,June!$C:$C))</f>
        <v>0</v>
      </c>
      <c r="F37" s="96">
        <f t="shared" si="3"/>
        <v>1000</v>
      </c>
      <c r="G37" s="99"/>
      <c r="H37" s="107"/>
      <c r="I37" s="107"/>
      <c r="J37" s="104"/>
      <c r="K37" s="85"/>
      <c r="L37" s="105"/>
      <c r="M37" s="53"/>
    </row>
    <row r="38" ht="18.0" customHeight="1">
      <c r="A38" s="98"/>
      <c r="B38" s="93" t="s">
        <v>34</v>
      </c>
      <c r="C38" s="94"/>
      <c r="D38" s="95">
        <v>200.0</v>
      </c>
      <c r="E38" s="91">
        <f>if(isblank($B38), "", sumif(July!$E:$E,$B38,July!$C:$C)+sumif(August!$E:$E,$B38,August!$C:$C)+sumif(September!$E:$E,$B38,September!$C:$C)+sumif(October!$E:$E,$B38,October!$C:$C)+sumif(November!$E:$E,$B38,November!$C:$C)+sumif(December!$E:$E,$B38,December!$C:$C)+sumif(January!$E:$E,$B38,January!$C:$C)+sumif(February!$E:$E,$B38,February!$C:$C)+sumif(March!$E:$E,$B38,March!$C:$C)+sumif(April!$E:$E,$B38,April!$C:$C)+sumif(May!$E:$E,$B38,May!$C:$C)+sumif(June!$E:$E,$B38,June!$C:$C))</f>
        <v>210</v>
      </c>
      <c r="F38" s="96">
        <f t="shared" si="3"/>
        <v>-10</v>
      </c>
      <c r="G38" s="99"/>
      <c r="H38" s="103"/>
      <c r="I38" s="94"/>
      <c r="J38" s="104"/>
      <c r="K38" s="85" t="str">
        <f>if(isblank($H38), "", sumif(July!$J:$J,$H38,July!$H:$H))</f>
        <v/>
      </c>
      <c r="L38" s="105" t="str">
        <f>if(isblank($H38), "", K38-J38)</f>
        <v/>
      </c>
      <c r="M38" s="53"/>
    </row>
    <row r="39" ht="18.0" customHeight="1">
      <c r="A39" s="98"/>
      <c r="B39" s="108" t="s">
        <v>35</v>
      </c>
      <c r="D39" s="109">
        <v>3000.0</v>
      </c>
      <c r="E39" s="91">
        <f>if(isblank($B39), "", sumif(July!$E:$E,$B39,July!$C:$C)+sumif(August!$E:$E,$B39,August!$C:$C)+sumif(September!$E:$E,$B39,September!$C:$C)+sumif(October!$E:$E,$B39,October!$C:$C)+sumif(November!$E:$E,$B39,November!$C:$C)+sumif(December!$E:$E,$B39,December!$C:$C)+sumif(January!$E:$E,$B39,January!$C:$C)+sumif(February!$E:$E,$B39,February!$C:$C)+sumif(March!$E:$E,$B39,March!$C:$C)+sumif(April!$E:$E,$B39,April!$C:$C)+sumif(May!$E:$E,$B39,May!$C:$C)+sumif(June!$E:$E,$B39,June!$C:$C))</f>
        <v>2446.4</v>
      </c>
      <c r="F39" s="96">
        <f t="shared" si="3"/>
        <v>553.6</v>
      </c>
      <c r="G39" s="99"/>
      <c r="H39" s="110"/>
      <c r="I39" s="110"/>
      <c r="J39" s="111"/>
      <c r="K39" s="85"/>
      <c r="L39" s="105"/>
      <c r="M39" s="53"/>
    </row>
    <row r="40" ht="18.0" customHeight="1">
      <c r="A40" s="98"/>
      <c r="B40" s="108" t="s">
        <v>36</v>
      </c>
      <c r="D40" s="109">
        <v>600.0</v>
      </c>
      <c r="E40" s="91">
        <f>if(isblank($B40), "", sumif(July!$E:$E,$B40,July!$C:$C)+sumif(August!$E:$E,$B40,August!$C:$C)+sumif(September!$E:$E,$B40,September!$C:$C)+sumif(October!$E:$E,$B40,October!$C:$C)+sumif(November!$E:$E,$B40,November!$C:$C)+sumif(December!$E:$E,$B40,December!$C:$C)+sumif(January!$E:$E,$B40,January!$C:$C)+sumif(February!$E:$E,$B40,February!$C:$C)+sumif(March!$E:$E,$B40,March!$C:$C)+sumif(April!$E:$E,$B40,April!$C:$C)+sumif(May!$E:$E,$B40,May!$C:$C)+sumif(June!$E:$E,$B40,June!$C:$C))</f>
        <v>600.9</v>
      </c>
      <c r="F40" s="96">
        <f t="shared" si="3"/>
        <v>-0.9</v>
      </c>
      <c r="G40" s="99"/>
      <c r="H40" s="110"/>
      <c r="I40" s="110"/>
      <c r="J40" s="111"/>
      <c r="K40" s="85"/>
      <c r="L40" s="105"/>
      <c r="M40" s="53"/>
    </row>
    <row r="41" ht="18.0" customHeight="1">
      <c r="A41" s="98"/>
      <c r="B41" s="108" t="s">
        <v>37</v>
      </c>
      <c r="D41" s="109">
        <v>500.0</v>
      </c>
      <c r="E41" s="91">
        <f>if(isblank($B41), "", sumif(July!$E:$E,$B41,July!$C:$C)+sumif(August!$E:$E,$B41,August!$C:$C)+sumif(September!$E:$E,$B41,September!$C:$C)+sumif(October!$E:$E,$B41,October!$C:$C)+sumif(November!$E:$E,$B41,November!$C:$C)+sumif(December!$E:$E,$B41,December!$C:$C)+sumif(January!$E:$E,$B41,January!$C:$C)+sumif(February!$E:$E,$B41,February!$C:$C)+sumif(March!$E:$E,$B41,March!$C:$C)+sumif(April!$E:$E,$B41,April!$C:$C)+sumif(May!$E:$E,$B41,May!$C:$C)+sumif(June!$E:$E,$B41,June!$C:$C))</f>
        <v>939.85</v>
      </c>
      <c r="F41" s="96">
        <f t="shared" si="3"/>
        <v>-439.85</v>
      </c>
      <c r="G41" s="99"/>
      <c r="H41" s="110"/>
      <c r="I41" s="110"/>
      <c r="J41" s="111"/>
      <c r="K41" s="85"/>
      <c r="L41" s="105"/>
      <c r="M41" s="53"/>
    </row>
    <row r="42" ht="18.0" customHeight="1">
      <c r="A42" s="98"/>
      <c r="B42" s="108" t="s">
        <v>38</v>
      </c>
      <c r="D42" s="109">
        <v>200.0</v>
      </c>
      <c r="E42" s="91">
        <f>if(isblank($B42), "", sumif(July!$E:$E,$B42,July!$C:$C)+sumif(August!$E:$E,$B42,August!$C:$C)+sumif(September!$E:$E,$B42,September!$C:$C)+sumif(October!$E:$E,$B42,October!$C:$C)+sumif(November!$E:$E,$B42,November!$C:$C)+sumif(December!$E:$E,$B42,December!$C:$C)+sumif(January!$E:$E,$B42,January!$C:$C)+sumif(February!$E:$E,$B42,February!$C:$C)+sumif(March!$E:$E,$B42,March!$C:$C)+sumif(April!$E:$E,$B42,April!$C:$C)+sumif(May!$E:$E,$B42,May!$C:$C)+sumif(June!$E:$E,$B42,June!$C:$C))</f>
        <v>0</v>
      </c>
      <c r="F42" s="96">
        <f t="shared" si="3"/>
        <v>200</v>
      </c>
      <c r="G42" s="99"/>
      <c r="H42" s="110"/>
      <c r="I42" s="110"/>
      <c r="J42" s="111"/>
      <c r="K42" s="85"/>
      <c r="L42" s="105"/>
      <c r="M42" s="53"/>
    </row>
    <row r="43" ht="18.0" customHeight="1">
      <c r="A43" s="98"/>
      <c r="B43" s="108" t="s">
        <v>39</v>
      </c>
      <c r="D43" s="109">
        <v>3500.0</v>
      </c>
      <c r="E43" s="91">
        <f>if(isblank($B43), "", sumif(July!$E:$E,$B43,July!$C:$C)+sumif(August!$E:$E,$B43,August!$C:$C)+sumif(September!$E:$E,$B43,September!$C:$C)+sumif(October!$E:$E,$B43,October!$C:$C)+sumif(November!$E:$E,$B43,November!$C:$C)+sumif(December!$E:$E,$B43,December!$C:$C)+sumif(January!$E:$E,$B43,January!$C:$C)+sumif(February!$E:$E,$B43,February!$C:$C)+sumif(March!$E:$E,$B43,March!$C:$C)+sumif(April!$E:$E,$B43,April!$C:$C)+sumif(May!$E:$E,$B43,May!$C:$C)+sumif(June!$E:$E,$B43,June!$C:$C))</f>
        <v>0</v>
      </c>
      <c r="F43" s="96">
        <f t="shared" si="3"/>
        <v>3500</v>
      </c>
      <c r="G43" s="99"/>
      <c r="H43" s="110"/>
      <c r="I43" s="110"/>
      <c r="J43" s="111"/>
      <c r="K43" s="85"/>
      <c r="L43" s="105"/>
      <c r="M43" s="53"/>
    </row>
    <row r="44" ht="18.0" customHeight="1">
      <c r="A44" s="98"/>
      <c r="B44" s="108" t="s">
        <v>40</v>
      </c>
      <c r="D44" s="109">
        <v>5600.0</v>
      </c>
      <c r="E44" s="91">
        <f>if(isblank($B44), "", sumif(July!$E:$E,$B44,July!$C:$C)+sumif(August!$E:$E,$B44,August!$C:$C)+sumif(September!$E:$E,$B44,September!$C:$C)+sumif(October!$E:$E,$B44,October!$C:$C)+sumif(November!$E:$E,$B44,November!$C:$C)+sumif(December!$E:$E,$B44,December!$C:$C)+sumif(January!$E:$E,$B44,January!$C:$C)+sumif(February!$E:$E,$B44,February!$C:$C)+sumif(March!$E:$E,$B44,March!$C:$C)+sumif(April!$E:$E,$B44,April!$C:$C)+sumif(May!$E:$E,$B44,May!$C:$C)+sumif(June!$E:$E,$B44,June!$C:$C))</f>
        <v>1400</v>
      </c>
      <c r="F44" s="96">
        <f t="shared" si="3"/>
        <v>4200</v>
      </c>
      <c r="G44" s="99"/>
      <c r="H44" s="110"/>
      <c r="I44" s="110"/>
      <c r="J44" s="111"/>
      <c r="K44" s="85"/>
      <c r="L44" s="105"/>
      <c r="M44" s="53"/>
    </row>
    <row r="45" ht="18.0" customHeight="1">
      <c r="A45" s="98"/>
      <c r="B45" s="108" t="s">
        <v>41</v>
      </c>
      <c r="D45" s="109">
        <v>0.0</v>
      </c>
      <c r="E45" s="91">
        <f>if(isblank($B45), "", sumif(July!$E:$E,$B45,July!$C:$C)+sumif(August!$E:$E,$B45,August!$C:$C)+sumif(September!$E:$E,$B45,September!$C:$C)+sumif(October!$E:$E,$B45,October!$C:$C)+sumif(November!$E:$E,$B45,November!$C:$C)+sumif(December!$E:$E,$B45,December!$C:$C)+sumif(January!$E:$E,$B45,January!$C:$C)+sumif(February!$E:$E,$B45,February!$C:$C)+sumif(March!$E:$E,$B45,March!$C:$C)+sumif(April!$E:$E,$B45,April!$C:$C)+sumif(May!$E:$E,$B45,May!$C:$C)+sumif(June!$E:$E,$B45,June!$C:$C))</f>
        <v>1877</v>
      </c>
      <c r="F45" s="96">
        <f t="shared" si="3"/>
        <v>-1877</v>
      </c>
      <c r="G45" s="99"/>
      <c r="H45" s="110"/>
      <c r="I45" s="110"/>
      <c r="J45" s="111"/>
      <c r="K45" s="85"/>
      <c r="L45" s="105"/>
      <c r="M45" s="53"/>
    </row>
    <row r="46" ht="18.0" customHeight="1">
      <c r="A46" s="98"/>
      <c r="B46" s="108"/>
      <c r="D46" s="109"/>
      <c r="E46" s="91" t="str">
        <f>if(isblank($B46), "", sumif(July!$E:$E,$B46,July!$C:$C)+sumif(August!$E:$E,$B46,August!$C:$C)+sumif(September!$E:$E,$B46,September!$C:$C)+sumif(October!$E:$E,$B46,October!$C:$C)+sumif(November!$E:$E,$B46,November!$C:$C)+sumif(December!$E:$E,$B46,December!$C:$C)+sumif(January!$E:$E,$B46,January!$C:$C)+sumif(February!$E:$E,$B46,February!$C:$C)+sumif(March!$E:$E,$B46,March!$C:$C)+sumif(April!$E:$E,$B46,April!$C:$C)+sumif(May!$E:$E,$B46,May!$C:$C)+sumif(June!$E:$E,$B46,June!$C:$C))</f>
        <v/>
      </c>
      <c r="F46" s="96"/>
      <c r="G46" s="99"/>
      <c r="H46" s="110"/>
      <c r="I46" s="110"/>
      <c r="J46" s="111"/>
      <c r="K46" s="85"/>
      <c r="L46" s="105"/>
      <c r="M46" s="53"/>
    </row>
    <row r="47" ht="18.0" customHeight="1">
      <c r="A47" s="98"/>
      <c r="B47" s="108"/>
      <c r="D47" s="109"/>
      <c r="E47" s="91" t="str">
        <f>if(isblank($B47), "", sumif(July!$E:$E,$B47,July!$C:$C)+sumif(August!$E:$E,$B47,August!$C:$C)+sumif(September!$E:$E,$B47,September!$C:$C)+sumif(October!$E:$E,$B47,October!$C:$C)+sumif(November!$E:$E,$B47,November!$C:$C)+sumif(December!$E:$E,$B47,December!$C:$C)+sumif(January!$E:$E,$B47,January!$C:$C)+sumif(February!$E:$E,$B47,February!$C:$C)+sumif(March!$E:$E,$B47,March!$C:$C)+sumif(April!$E:$E,$B47,April!$C:$C)+sumif(May!$E:$E,$B47,May!$C:$C)+sumif(June!$E:$E,$B47,June!$C:$C))</f>
        <v/>
      </c>
      <c r="F47" s="96"/>
      <c r="G47" s="99"/>
      <c r="H47" s="110"/>
      <c r="I47" s="110"/>
      <c r="J47" s="111"/>
      <c r="K47" s="85"/>
      <c r="L47" s="105"/>
      <c r="M47" s="53"/>
    </row>
    <row r="48" ht="18.0" customHeight="1">
      <c r="A48" s="98"/>
      <c r="B48" s="108"/>
      <c r="D48" s="109"/>
      <c r="E48" s="91" t="str">
        <f>if(isblank($B48), "", sumif(July!$E:$E,$B48,July!$C:$C)+sumif(August!$E:$E,$B48,August!$C:$C)+sumif(September!$E:$E,$B48,September!$C:$C)+sumif(October!$E:$E,$B48,October!$C:$C)+sumif(November!$E:$E,$B48,November!$C:$C)+sumif(December!$E:$E,$B48,December!$C:$C)+sumif(January!$E:$E,$B48,January!$C:$C)+sumif(February!$E:$E,$B48,February!$C:$C)+sumif(March!$E:$E,$B48,March!$C:$C)+sumif(April!$E:$E,$B48,April!$C:$C)+sumif(May!$E:$E,$B48,May!$C:$C)+sumif(June!$E:$E,$B48,June!$C:$C))</f>
        <v/>
      </c>
      <c r="F48" s="96"/>
      <c r="G48" s="99"/>
      <c r="H48" s="110"/>
      <c r="I48" s="110"/>
      <c r="J48" s="111"/>
      <c r="K48" s="85"/>
      <c r="L48" s="105"/>
      <c r="M48" s="53"/>
    </row>
    <row r="49" ht="18.0" customHeight="1">
      <c r="A49" s="98"/>
      <c r="B49" s="108"/>
      <c r="D49" s="109"/>
      <c r="E49" s="91" t="str">
        <f>if(isblank($B49), "", sumif(July!$E:$E,$B49,July!$C:$C)+sumif(August!$E:$E,$B49,August!$C:$C)+sumif(September!$E:$E,$B49,September!$C:$C)+sumif(October!$E:$E,$B49,October!$C:$C)+sumif(November!$E:$E,$B49,November!$C:$C)+sumif(December!$E:$E,$B49,December!$C:$C)+sumif(January!$E:$E,$B49,January!$C:$C)+sumif(February!$E:$E,$B49,February!$C:$C)+sumif(March!$E:$E,$B49,March!$C:$C)+sumif(April!$E:$E,$B49,April!$C:$C)+sumif(May!$E:$E,$B49,May!$C:$C)+sumif(June!$E:$E,$B49,June!$C:$C))</f>
        <v/>
      </c>
      <c r="F49" s="96"/>
      <c r="G49" s="99"/>
      <c r="H49" s="110"/>
      <c r="I49" s="110"/>
      <c r="J49" s="111"/>
      <c r="K49" s="85"/>
      <c r="L49" s="105"/>
      <c r="M49" s="53"/>
    </row>
    <row r="50" ht="18.0" customHeight="1">
      <c r="A50" s="98"/>
      <c r="B50" s="108"/>
      <c r="D50" s="109"/>
      <c r="E50" s="91" t="str">
        <f>if(isblank($B50), "", sumif(July!$E:$E,$B50,July!$C:$C)+sumif(August!$E:$E,$B50,August!$C:$C)+sumif(September!$E:$E,$B50,September!$C:$C)+sumif(October!$E:$E,$B50,October!$C:$C)+sumif(November!$E:$E,$B50,November!$C:$C)+sumif(December!$E:$E,$B50,December!$C:$C)+sumif(January!$E:$E,$B50,January!$C:$C)+sumif(February!$E:$E,$B50,February!$C:$C)+sumif(March!$E:$E,$B50,March!$C:$C)+sumif(April!$E:$E,$B50,April!$C:$C)+sumif(May!$E:$E,$B50,May!$C:$C)+sumif(June!$E:$E,$B50,June!$C:$C))</f>
        <v/>
      </c>
      <c r="F50" s="96"/>
      <c r="G50" s="99"/>
      <c r="H50" s="110"/>
      <c r="I50" s="110"/>
      <c r="J50" s="111"/>
      <c r="K50" s="85"/>
      <c r="L50" s="105"/>
      <c r="M50" s="53"/>
    </row>
    <row r="51" ht="18.0" customHeight="1">
      <c r="A51" s="98"/>
      <c r="B51" s="108"/>
      <c r="D51" s="109"/>
      <c r="E51" s="91" t="str">
        <f>if(isblank($B51), "", sumif(July!$E:$E,$B51,July!$C:$C)+sumif(August!$E:$E,$B51,August!$C:$C)+sumif(September!$E:$E,$B51,September!$C:$C)+sumif(October!$E:$E,$B51,October!$C:$C)+sumif(November!$E:$E,$B51,November!$C:$C)+sumif(December!$E:$E,$B51,December!$C:$C)+sumif(January!$E:$E,$B51,January!$C:$C)+sumif(February!$E:$E,$B51,February!$C:$C)+sumif(March!$E:$E,$B51,March!$C:$C)+sumif(April!$E:$E,$B51,April!$C:$C)+sumif(May!$E:$E,$B51,May!$C:$C)+sumif(June!$E:$E,$B51,June!$C:$C))</f>
        <v/>
      </c>
      <c r="F51" s="96"/>
      <c r="G51" s="99"/>
      <c r="H51" s="110"/>
      <c r="I51" s="110"/>
      <c r="J51" s="111"/>
      <c r="K51" s="85"/>
      <c r="L51" s="105"/>
      <c r="M51" s="53"/>
    </row>
    <row r="52" ht="18.0" customHeight="1">
      <c r="A52" s="98"/>
      <c r="B52" s="108"/>
      <c r="D52" s="109"/>
      <c r="E52" s="91" t="str">
        <f>if(isblank($B52), "", sumif(July!$E:$E,$B52,July!$C:$C)+sumif(August!$E:$E,$B52,August!$C:$C)+sumif(September!$E:$E,$B52,September!$C:$C)+sumif(October!$E:$E,$B52,October!$C:$C)+sumif(November!$E:$E,$B52,November!$C:$C)+sumif(December!$E:$E,$B52,December!$C:$C)+sumif(January!$E:$E,$B52,January!$C:$C)+sumif(February!$E:$E,$B52,February!$C:$C)+sumif(March!$E:$E,$B52,March!$C:$C)+sumif(April!$E:$E,$B52,April!$C:$C)+sumif(May!$E:$E,$B52,May!$C:$C)+sumif(June!$E:$E,$B52,June!$C:$C))</f>
        <v/>
      </c>
      <c r="F52" s="96"/>
      <c r="G52" s="99"/>
      <c r="H52" s="110"/>
      <c r="I52" s="110"/>
      <c r="J52" s="111"/>
      <c r="K52" s="85"/>
      <c r="L52" s="105"/>
      <c r="M52" s="53"/>
    </row>
    <row r="53" ht="18.0" customHeight="1">
      <c r="A53" s="98"/>
      <c r="B53" s="108"/>
      <c r="D53" s="109"/>
      <c r="E53" s="91" t="str">
        <f>if(isblank($B53), "", sumif(July!$E:$E,$B53,July!$C:$C)+sumif(August!$E:$E,$B53,August!$C:$C)+sumif(September!$E:$E,$B53,September!$C:$C)+sumif(October!$E:$E,$B53,October!$C:$C)+sumif(November!$E:$E,$B53,November!$C:$C)+sumif(December!$E:$E,$B53,December!$C:$C)+sumif(January!$E:$E,$B53,January!$C:$C)+sumif(February!$E:$E,$B53,February!$C:$C)+sumif(March!$E:$E,$B53,March!$C:$C)+sumif(April!$E:$E,$B53,April!$C:$C)+sumif(May!$E:$E,$B53,May!$C:$C)+sumif(June!$E:$E,$B53,June!$C:$C))</f>
        <v/>
      </c>
      <c r="F53" s="96"/>
      <c r="G53" s="99"/>
      <c r="H53" s="110"/>
      <c r="I53" s="110"/>
      <c r="J53" s="111"/>
      <c r="K53" s="85"/>
      <c r="L53" s="105"/>
      <c r="M53" s="53"/>
    </row>
    <row r="54" ht="18.0" customHeight="1">
      <c r="A54" s="98"/>
      <c r="B54" s="108"/>
      <c r="D54" s="109"/>
      <c r="E54" s="91" t="str">
        <f>if(isblank($B54), "", sumif(July!$E:$E,$B54,July!$C:$C)+sumif(August!$E:$E,$B54,August!$C:$C)+sumif(September!$E:$E,$B54,September!$C:$C)+sumif(October!$E:$E,$B54,October!$C:$C)+sumif(November!$E:$E,$B54,November!$C:$C)+sumif(December!$E:$E,$B54,December!$C:$C)+sumif(January!$E:$E,$B54,January!$C:$C)+sumif(February!$E:$E,$B54,February!$C:$C)+sumif(March!$E:$E,$B54,March!$C:$C)+sumif(April!$E:$E,$B54,April!$C:$C)+sumif(May!$E:$E,$B54,May!$C:$C)+sumif(June!$E:$E,$B54,June!$C:$C))</f>
        <v/>
      </c>
      <c r="F54" s="96"/>
      <c r="G54" s="99"/>
      <c r="H54" s="110"/>
      <c r="I54" s="110"/>
      <c r="J54" s="111"/>
      <c r="K54" s="85"/>
      <c r="L54" s="105"/>
      <c r="M54" s="53"/>
    </row>
    <row r="55" ht="18.0" customHeight="1">
      <c r="A55" s="98"/>
      <c r="B55" s="108"/>
      <c r="D55" s="109"/>
      <c r="E55" s="91" t="str">
        <f>if(isblank($B55), "", sumif(July!$E:$E,$B55,July!$C:$C)+sumif(August!$E:$E,$B55,August!$C:$C)+sumif(September!$E:$E,$B55,September!$C:$C)+sumif(October!$E:$E,$B55,October!$C:$C)+sumif(November!$E:$E,$B55,November!$C:$C)+sumif(December!$E:$E,$B55,December!$C:$C)+sumif(January!$E:$E,$B55,January!$C:$C)+sumif(February!$E:$E,$B55,February!$C:$C)+sumif(March!$E:$E,$B55,March!$C:$C)+sumif(April!$E:$E,$B55,April!$C:$C)+sumif(May!$E:$E,$B55,May!$C:$C)+sumif(June!$E:$E,$B55,June!$C:$C))</f>
        <v/>
      </c>
      <c r="F55" s="96"/>
      <c r="G55" s="99"/>
      <c r="H55" s="110"/>
      <c r="I55" s="110"/>
      <c r="J55" s="111"/>
      <c r="K55" s="85"/>
      <c r="L55" s="105"/>
      <c r="M55" s="53"/>
    </row>
    <row r="56" ht="18.0" customHeight="1">
      <c r="A56" s="98"/>
      <c r="B56" s="108"/>
      <c r="D56" s="109"/>
      <c r="E56" s="91" t="str">
        <f>if(isblank($B56), "", sumif(July!$E:$E,$B56,July!$C:$C)+sumif(August!$E:$E,$B56,August!$C:$C)+sumif(September!$E:$E,$B56,September!$C:$C)+sumif(October!$E:$E,$B56,October!$C:$C)+sumif(November!$E:$E,$B56,November!$C:$C)+sumif(December!$E:$E,$B56,December!$C:$C)+sumif(January!$E:$E,$B56,January!$C:$C)+sumif(February!$E:$E,$B56,February!$C:$C)+sumif(March!$E:$E,$B56,March!$C:$C)+sumif(April!$E:$E,$B56,April!$C:$C)+sumif(May!$E:$E,$B56,May!$C:$C)+sumif(June!$E:$E,$B56,June!$C:$C))</f>
        <v/>
      </c>
      <c r="F56" s="96"/>
      <c r="G56" s="99"/>
      <c r="H56" s="110"/>
      <c r="I56" s="110"/>
      <c r="J56" s="111"/>
      <c r="K56" s="85"/>
      <c r="L56" s="105"/>
      <c r="M56" s="53"/>
    </row>
    <row r="57" ht="18.0" customHeight="1">
      <c r="A57" s="98"/>
      <c r="B57" s="108"/>
      <c r="D57" s="109"/>
      <c r="E57" s="91" t="str">
        <f>if(isblank($B57), "", sumif(July!$E:$E,$B57,July!$C:$C)+sumif(August!$E:$E,$B57,August!$C:$C)+sumif(September!$E:$E,$B57,September!$C:$C)+sumif(October!$E:$E,$B57,October!$C:$C)+sumif(November!$E:$E,$B57,November!$C:$C)+sumif(December!$E:$E,$B57,December!$C:$C)+sumif(January!$E:$E,$B57,January!$C:$C)+sumif(February!$E:$E,$B57,February!$C:$C)+sumif(March!$E:$E,$B57,March!$C:$C)+sumif(April!$E:$E,$B57,April!$C:$C)+sumif(May!$E:$E,$B57,May!$C:$C)+sumif(June!$E:$E,$B57,June!$C:$C))</f>
        <v/>
      </c>
      <c r="F57" s="96"/>
      <c r="G57" s="99"/>
      <c r="H57" s="110"/>
      <c r="I57" s="110"/>
      <c r="J57" s="111"/>
      <c r="K57" s="85"/>
      <c r="L57" s="105"/>
      <c r="M57" s="53"/>
    </row>
    <row r="58" ht="18.0" customHeight="1">
      <c r="A58" s="98"/>
      <c r="B58" s="108"/>
      <c r="D58" s="109"/>
      <c r="E58" s="91" t="str">
        <f>if(isblank($B58), "", sumif(July!$E:$E,$B58,July!$C:$C)+sumif(August!$E:$E,$B58,August!$C:$C)+sumif(September!$E:$E,$B58,September!$C:$C)+sumif(October!$E:$E,$B58,October!$C:$C)+sumif(November!$E:$E,$B58,November!$C:$C)+sumif(December!$E:$E,$B58,December!$C:$C)+sumif(January!$E:$E,$B58,January!$C:$C)+sumif(February!$E:$E,$B58,February!$C:$C)+sumif(March!$E:$E,$B58,March!$C:$C)+sumif(April!$E:$E,$B58,April!$C:$C)+sumif(May!$E:$E,$B58,May!$C:$C)+sumif(June!$E:$E,$B58,June!$C:$C))</f>
        <v/>
      </c>
      <c r="F58" s="96"/>
      <c r="G58" s="99"/>
      <c r="H58" s="110"/>
      <c r="I58" s="110"/>
      <c r="J58" s="111"/>
      <c r="K58" s="85"/>
      <c r="L58" s="105"/>
      <c r="M58" s="53"/>
    </row>
  </sheetData>
  <mergeCells count="71"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56:C56"/>
    <mergeCell ref="B57:C57"/>
    <mergeCell ref="B58:C58"/>
    <mergeCell ref="B49:C49"/>
    <mergeCell ref="B50:C50"/>
    <mergeCell ref="B51:C51"/>
    <mergeCell ref="B52:C52"/>
    <mergeCell ref="B53:C53"/>
    <mergeCell ref="B54:C54"/>
    <mergeCell ref="B55:C55"/>
    <mergeCell ref="B2:E3"/>
    <mergeCell ref="J2:K2"/>
    <mergeCell ref="D6:D9"/>
    <mergeCell ref="E6:E9"/>
    <mergeCell ref="I7:K7"/>
    <mergeCell ref="I8:K8"/>
    <mergeCell ref="I9:K9"/>
    <mergeCell ref="J16:L16"/>
    <mergeCell ref="J17:L17"/>
    <mergeCell ref="I10:K10"/>
    <mergeCell ref="I11:K11"/>
    <mergeCell ref="B14:F14"/>
    <mergeCell ref="D15:F15"/>
    <mergeCell ref="J15:L15"/>
    <mergeCell ref="D16:F16"/>
    <mergeCell ref="D17:F17"/>
    <mergeCell ref="H23:I23"/>
    <mergeCell ref="H24:I24"/>
    <mergeCell ref="B18:C18"/>
    <mergeCell ref="B21:C21"/>
    <mergeCell ref="H21:I21"/>
    <mergeCell ref="B22:C22"/>
    <mergeCell ref="H22:I22"/>
    <mergeCell ref="B23:C23"/>
    <mergeCell ref="B24:C24"/>
    <mergeCell ref="H29:I29"/>
    <mergeCell ref="H30:I30"/>
    <mergeCell ref="H31:I31"/>
    <mergeCell ref="H32:I32"/>
    <mergeCell ref="H33:I33"/>
    <mergeCell ref="H34:I34"/>
    <mergeCell ref="H35:I35"/>
    <mergeCell ref="H38:I38"/>
    <mergeCell ref="B25:C25"/>
    <mergeCell ref="H25:I25"/>
    <mergeCell ref="B26:C26"/>
    <mergeCell ref="H26:I26"/>
    <mergeCell ref="B27:C27"/>
    <mergeCell ref="H27:I27"/>
    <mergeCell ref="H28:I28"/>
  </mergeCells>
  <conditionalFormatting sqref="F20:F58 L20:L58">
    <cfRule type="cellIs" dxfId="0" priority="1" operator="lessThan">
      <formula>0</formula>
    </cfRule>
  </conditionalFormatting>
  <conditionalFormatting sqref="F21:F58 L21:L58">
    <cfRule type="cellIs" dxfId="1" priority="2" operator="equal">
      <formula>0</formula>
    </cfRule>
  </conditionalFormatting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.13"/>
    <col customWidth="1" min="2" max="2" width="10.5"/>
    <col customWidth="1" min="3" max="3" width="10.0"/>
    <col customWidth="1" min="4" max="4" width="20.88"/>
    <col customWidth="1" min="5" max="5" width="20.63"/>
    <col customWidth="1" min="6" max="6" width="5.13"/>
    <col customWidth="1" min="9" max="9" width="13.25"/>
    <col customWidth="1" min="10" max="10" width="18.13"/>
    <col customWidth="1" min="11" max="11" width="5.13"/>
  </cols>
  <sheetData>
    <row r="1" ht="48.0" customHeight="1">
      <c r="A1" s="112"/>
      <c r="B1" s="113" t="s">
        <v>4</v>
      </c>
      <c r="C1" s="112"/>
      <c r="D1" s="112"/>
      <c r="E1" s="112"/>
      <c r="F1" s="112"/>
      <c r="G1" s="113" t="s">
        <v>5</v>
      </c>
      <c r="H1" s="112"/>
      <c r="I1" s="112"/>
      <c r="J1" s="112"/>
      <c r="K1" s="112"/>
    </row>
    <row r="2" ht="12.0" customHeight="1">
      <c r="A2" s="1"/>
      <c r="B2" s="114"/>
      <c r="C2" s="114"/>
      <c r="D2" s="114"/>
      <c r="E2" s="114"/>
      <c r="F2" s="1"/>
      <c r="G2" s="114"/>
      <c r="H2" s="114"/>
      <c r="I2" s="114"/>
      <c r="J2" s="114"/>
      <c r="K2" s="1"/>
    </row>
    <row r="3" ht="24.0" customHeight="1">
      <c r="A3" s="53"/>
      <c r="B3" s="116" t="s">
        <v>42</v>
      </c>
      <c r="C3" s="116" t="s">
        <v>43</v>
      </c>
      <c r="D3" s="116" t="s">
        <v>44</v>
      </c>
      <c r="E3" s="116" t="s">
        <v>45</v>
      </c>
      <c r="F3" s="53"/>
      <c r="G3" s="116" t="s">
        <v>42</v>
      </c>
      <c r="H3" s="116" t="s">
        <v>43</v>
      </c>
      <c r="I3" s="116" t="s">
        <v>44</v>
      </c>
      <c r="J3" s="116" t="s">
        <v>45</v>
      </c>
      <c r="K3" s="53"/>
    </row>
    <row r="4" ht="19.5" customHeight="1">
      <c r="A4" s="115"/>
      <c r="B4" s="117"/>
      <c r="C4" s="140"/>
      <c r="D4" s="119"/>
      <c r="E4" s="120"/>
      <c r="F4" s="53"/>
      <c r="G4" s="117"/>
      <c r="H4" s="140"/>
      <c r="I4" s="121"/>
      <c r="J4" s="120"/>
      <c r="K4" s="53"/>
    </row>
    <row r="5" ht="19.5" customHeight="1">
      <c r="A5" s="53"/>
      <c r="B5" s="122"/>
      <c r="C5" s="127"/>
      <c r="D5" s="124"/>
      <c r="E5" s="125"/>
      <c r="F5" s="53"/>
      <c r="G5" s="117"/>
      <c r="H5" s="140"/>
      <c r="I5" s="121"/>
      <c r="J5" s="120"/>
      <c r="K5" s="53"/>
    </row>
    <row r="6" ht="19.5" customHeight="1">
      <c r="A6" s="53"/>
      <c r="B6" s="122"/>
      <c r="C6" s="127"/>
      <c r="D6" s="124"/>
      <c r="E6" s="125"/>
      <c r="F6" s="53"/>
      <c r="G6" s="117"/>
      <c r="H6" s="127"/>
      <c r="I6" s="126"/>
      <c r="J6" s="125"/>
      <c r="K6" s="53"/>
    </row>
    <row r="7" ht="19.5" customHeight="1">
      <c r="A7" s="53"/>
      <c r="B7" s="122"/>
      <c r="C7" s="127"/>
      <c r="D7" s="124"/>
      <c r="E7" s="125"/>
      <c r="F7" s="53"/>
      <c r="G7" s="117"/>
      <c r="H7" s="127"/>
      <c r="I7" s="126"/>
      <c r="J7" s="125"/>
      <c r="K7" s="53"/>
    </row>
    <row r="8" ht="19.5" customHeight="1">
      <c r="A8" s="53"/>
      <c r="B8" s="122"/>
      <c r="C8" s="127"/>
      <c r="D8" s="124"/>
      <c r="E8" s="125"/>
      <c r="F8" s="53"/>
      <c r="G8" s="117"/>
      <c r="H8" s="127"/>
      <c r="I8" s="126"/>
      <c r="J8" s="125"/>
      <c r="K8" s="53"/>
    </row>
    <row r="9" ht="19.5" customHeight="1">
      <c r="A9" s="53"/>
      <c r="B9" s="122"/>
      <c r="C9" s="127"/>
      <c r="D9" s="124"/>
      <c r="E9" s="125"/>
      <c r="F9" s="53"/>
      <c r="G9" s="125"/>
      <c r="H9" s="127"/>
      <c r="I9" s="128"/>
      <c r="J9" s="129"/>
      <c r="K9" s="53"/>
    </row>
    <row r="10" ht="19.5" customHeight="1">
      <c r="A10" s="53"/>
      <c r="B10" s="122"/>
      <c r="C10" s="127"/>
      <c r="D10" s="124"/>
      <c r="E10" s="125"/>
      <c r="F10" s="53"/>
      <c r="G10" s="122"/>
      <c r="H10" s="127"/>
      <c r="I10" s="128"/>
      <c r="J10" s="129"/>
      <c r="K10" s="53"/>
    </row>
    <row r="11" ht="19.5" customHeight="1">
      <c r="A11" s="53"/>
      <c r="B11" s="122"/>
      <c r="C11" s="127"/>
      <c r="D11" s="124"/>
      <c r="E11" s="125"/>
      <c r="F11" s="53"/>
      <c r="G11" s="122"/>
      <c r="H11" s="127"/>
      <c r="I11" s="128"/>
      <c r="J11" s="129"/>
      <c r="K11" s="53"/>
    </row>
    <row r="12" ht="19.5" customHeight="1">
      <c r="A12" s="53"/>
      <c r="B12" s="122"/>
      <c r="C12" s="127"/>
      <c r="D12" s="124"/>
      <c r="E12" s="125"/>
      <c r="F12" s="53"/>
      <c r="G12" s="122"/>
      <c r="H12" s="127"/>
      <c r="I12" s="128"/>
      <c r="J12" s="129"/>
      <c r="K12" s="53"/>
    </row>
    <row r="13" ht="19.5" customHeight="1">
      <c r="A13" s="53"/>
      <c r="B13" s="122"/>
      <c r="C13" s="127"/>
      <c r="D13" s="124"/>
      <c r="E13" s="125"/>
      <c r="F13" s="53"/>
      <c r="G13" s="122"/>
      <c r="H13" s="127"/>
      <c r="I13" s="128"/>
      <c r="J13" s="129"/>
      <c r="K13" s="53"/>
    </row>
    <row r="14" ht="19.5" customHeight="1">
      <c r="A14" s="53"/>
      <c r="B14" s="122"/>
      <c r="C14" s="127"/>
      <c r="D14" s="124"/>
      <c r="E14" s="125"/>
      <c r="F14" s="53"/>
      <c r="G14" s="122"/>
      <c r="H14" s="127"/>
      <c r="I14" s="128"/>
      <c r="J14" s="129"/>
      <c r="K14" s="53"/>
    </row>
    <row r="15" ht="19.5" customHeight="1">
      <c r="A15" s="53"/>
      <c r="B15" s="122"/>
      <c r="C15" s="127"/>
      <c r="D15" s="124"/>
      <c r="E15" s="125"/>
      <c r="F15" s="53"/>
      <c r="G15" s="122"/>
      <c r="H15" s="127"/>
      <c r="I15" s="126"/>
      <c r="J15" s="125"/>
      <c r="K15" s="53"/>
    </row>
    <row r="16" ht="19.5" customHeight="1">
      <c r="A16" s="53"/>
      <c r="B16" s="122"/>
      <c r="C16" s="127"/>
      <c r="D16" s="124"/>
      <c r="E16" s="129"/>
      <c r="F16" s="53"/>
      <c r="G16" s="130"/>
      <c r="H16" s="131"/>
      <c r="I16" s="128"/>
      <c r="J16" s="129"/>
      <c r="K16" s="53"/>
    </row>
    <row r="17" ht="19.5" customHeight="1">
      <c r="A17" s="53"/>
      <c r="B17" s="122"/>
      <c r="C17" s="127"/>
      <c r="D17" s="124"/>
      <c r="E17" s="129"/>
      <c r="F17" s="53"/>
      <c r="G17" s="130"/>
      <c r="H17" s="131"/>
      <c r="I17" s="128"/>
      <c r="J17" s="129"/>
      <c r="K17" s="53"/>
    </row>
    <row r="18" ht="19.5" customHeight="1">
      <c r="A18" s="53"/>
      <c r="B18" s="130"/>
      <c r="C18" s="127"/>
      <c r="D18" s="124"/>
      <c r="E18" s="129"/>
      <c r="F18" s="53"/>
      <c r="G18" s="130"/>
      <c r="H18" s="131"/>
      <c r="I18" s="128"/>
      <c r="J18" s="129"/>
      <c r="K18" s="53"/>
    </row>
    <row r="19" ht="19.5" customHeight="1">
      <c r="A19" s="53"/>
      <c r="B19" s="130"/>
      <c r="C19" s="127"/>
      <c r="D19" s="124"/>
      <c r="E19" s="129"/>
      <c r="F19" s="53"/>
      <c r="G19" s="130"/>
      <c r="H19" s="131"/>
      <c r="I19" s="128"/>
      <c r="J19" s="129"/>
      <c r="K19" s="53"/>
    </row>
    <row r="20" ht="19.5" customHeight="1">
      <c r="A20" s="53"/>
      <c r="B20" s="130"/>
      <c r="C20" s="127"/>
      <c r="D20" s="132"/>
      <c r="E20" s="129"/>
      <c r="F20" s="53"/>
      <c r="G20" s="130"/>
      <c r="H20" s="131"/>
      <c r="I20" s="128"/>
      <c r="J20" s="129"/>
      <c r="K20" s="53"/>
    </row>
    <row r="21" ht="19.5" customHeight="1">
      <c r="A21" s="53"/>
      <c r="B21" s="130"/>
      <c r="C21" s="127"/>
      <c r="D21" s="132"/>
      <c r="E21" s="129"/>
      <c r="F21" s="53"/>
      <c r="G21" s="130"/>
      <c r="H21" s="131"/>
      <c r="I21" s="128"/>
      <c r="J21" s="129"/>
      <c r="K21" s="53"/>
    </row>
    <row r="22" ht="19.5" customHeight="1">
      <c r="A22" s="53"/>
      <c r="B22" s="130"/>
      <c r="C22" s="127"/>
      <c r="D22" s="132"/>
      <c r="E22" s="129"/>
      <c r="F22" s="53"/>
      <c r="G22" s="130"/>
      <c r="H22" s="131"/>
      <c r="I22" s="128"/>
      <c r="J22" s="129"/>
      <c r="K22" s="53"/>
    </row>
    <row r="23" ht="19.5" customHeight="1">
      <c r="A23" s="53"/>
      <c r="B23" s="130"/>
      <c r="C23" s="127"/>
      <c r="D23" s="132"/>
      <c r="E23" s="129"/>
      <c r="F23" s="53"/>
      <c r="G23" s="130"/>
      <c r="H23" s="131"/>
      <c r="I23" s="128"/>
      <c r="J23" s="129"/>
      <c r="K23" s="53"/>
    </row>
    <row r="24" ht="19.5" customHeight="1">
      <c r="A24" s="53"/>
      <c r="B24" s="130"/>
      <c r="C24" s="127"/>
      <c r="D24" s="132"/>
      <c r="E24" s="129"/>
      <c r="F24" s="53"/>
      <c r="G24" s="130"/>
      <c r="H24" s="131"/>
      <c r="I24" s="128"/>
      <c r="J24" s="129"/>
      <c r="K24" s="53"/>
    </row>
    <row r="25" ht="19.5" customHeight="1">
      <c r="A25" s="53"/>
      <c r="B25" s="130"/>
      <c r="C25" s="127"/>
      <c r="D25" s="132"/>
      <c r="E25" s="129"/>
      <c r="F25" s="53"/>
      <c r="G25" s="130"/>
      <c r="H25" s="131"/>
      <c r="I25" s="128"/>
      <c r="J25" s="129"/>
      <c r="K25" s="53"/>
    </row>
    <row r="26" ht="19.5" customHeight="1">
      <c r="A26" s="53"/>
      <c r="B26" s="130"/>
      <c r="C26" s="127"/>
      <c r="D26" s="132"/>
      <c r="E26" s="129"/>
      <c r="F26" s="53"/>
      <c r="G26" s="130"/>
      <c r="H26" s="131"/>
      <c r="I26" s="128"/>
      <c r="J26" s="129"/>
      <c r="K26" s="53"/>
    </row>
    <row r="27" ht="19.5" customHeight="1">
      <c r="A27" s="53"/>
      <c r="B27" s="130"/>
      <c r="C27" s="127"/>
      <c r="D27" s="132"/>
      <c r="E27" s="129"/>
      <c r="F27" s="53"/>
      <c r="G27" s="130"/>
      <c r="H27" s="131"/>
      <c r="I27" s="128"/>
      <c r="J27" s="129"/>
      <c r="K27" s="53"/>
    </row>
    <row r="28" ht="19.5" customHeight="1">
      <c r="A28" s="53"/>
      <c r="B28" s="130"/>
      <c r="C28" s="127"/>
      <c r="D28" s="132"/>
      <c r="E28" s="129"/>
      <c r="F28" s="53"/>
      <c r="G28" s="130"/>
      <c r="H28" s="131"/>
      <c r="I28" s="128"/>
      <c r="J28" s="129"/>
      <c r="K28" s="53"/>
    </row>
    <row r="29" ht="19.5" customHeight="1">
      <c r="A29" s="53"/>
      <c r="B29" s="130"/>
      <c r="C29" s="127"/>
      <c r="D29" s="132"/>
      <c r="E29" s="129"/>
      <c r="F29" s="53"/>
      <c r="G29" s="130"/>
      <c r="H29" s="131"/>
      <c r="I29" s="128"/>
      <c r="J29" s="129"/>
      <c r="K29" s="53"/>
    </row>
    <row r="30" ht="19.5" customHeight="1">
      <c r="A30" s="53"/>
      <c r="B30" s="130"/>
      <c r="C30" s="127"/>
      <c r="D30" s="132"/>
      <c r="E30" s="129"/>
      <c r="F30" s="53"/>
      <c r="G30" s="130"/>
      <c r="H30" s="131"/>
      <c r="I30" s="128"/>
      <c r="J30" s="129"/>
      <c r="K30" s="53"/>
    </row>
    <row r="31" ht="19.5" customHeight="1">
      <c r="A31" s="53"/>
      <c r="B31" s="130"/>
      <c r="C31" s="127"/>
      <c r="D31" s="132"/>
      <c r="E31" s="129"/>
      <c r="F31" s="53"/>
      <c r="G31" s="130"/>
      <c r="H31" s="131"/>
      <c r="I31" s="128"/>
      <c r="J31" s="129"/>
      <c r="K31" s="53"/>
    </row>
    <row r="32" ht="19.5" customHeight="1">
      <c r="A32" s="53"/>
      <c r="B32" s="133"/>
      <c r="C32" s="134"/>
      <c r="D32" s="135"/>
      <c r="E32" s="136"/>
      <c r="F32" s="53"/>
      <c r="G32" s="133"/>
      <c r="H32" s="137"/>
      <c r="I32" s="138"/>
      <c r="J32" s="136"/>
      <c r="K32" s="53"/>
    </row>
  </sheetData>
  <dataValidations>
    <dataValidation type="list" allowBlank="1" sqref="J4:J32">
      <formula1>Summary!$H$21:$I$38</formula1>
    </dataValidation>
    <dataValidation type="list" allowBlank="1" sqref="E4:E32">
      <formula1>Summary!$B$21:$C$58</formula1>
    </dataValidation>
  </dataValidation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.13"/>
    <col customWidth="1" min="2" max="2" width="10.5"/>
    <col customWidth="1" min="3" max="3" width="10.0"/>
    <col customWidth="1" min="4" max="4" width="20.88"/>
    <col customWidth="1" min="5" max="5" width="20.63"/>
    <col customWidth="1" min="6" max="6" width="5.13"/>
    <col customWidth="1" min="9" max="9" width="13.25"/>
    <col customWidth="1" min="10" max="10" width="18.13"/>
    <col customWidth="1" min="11" max="11" width="5.13"/>
  </cols>
  <sheetData>
    <row r="1" ht="48.0" customHeight="1">
      <c r="A1" s="112"/>
      <c r="B1" s="113" t="s">
        <v>4</v>
      </c>
      <c r="C1" s="112"/>
      <c r="D1" s="112"/>
      <c r="E1" s="112"/>
      <c r="F1" s="112"/>
      <c r="G1" s="113" t="s">
        <v>5</v>
      </c>
      <c r="H1" s="112"/>
      <c r="I1" s="112"/>
      <c r="J1" s="112"/>
      <c r="K1" s="112"/>
    </row>
    <row r="2" ht="12.0" customHeight="1">
      <c r="A2" s="1"/>
      <c r="B2" s="114"/>
      <c r="C2" s="114"/>
      <c r="D2" s="114"/>
      <c r="E2" s="114"/>
      <c r="F2" s="1"/>
      <c r="G2" s="114"/>
      <c r="H2" s="114"/>
      <c r="I2" s="114"/>
      <c r="J2" s="114"/>
      <c r="K2" s="1"/>
    </row>
    <row r="3" ht="24.0" customHeight="1">
      <c r="A3" s="53"/>
      <c r="B3" s="116" t="s">
        <v>42</v>
      </c>
      <c r="C3" s="116" t="s">
        <v>43</v>
      </c>
      <c r="D3" s="116" t="s">
        <v>44</v>
      </c>
      <c r="E3" s="116" t="s">
        <v>45</v>
      </c>
      <c r="F3" s="53"/>
      <c r="G3" s="116" t="s">
        <v>42</v>
      </c>
      <c r="H3" s="116" t="s">
        <v>43</v>
      </c>
      <c r="I3" s="116" t="s">
        <v>44</v>
      </c>
      <c r="J3" s="116" t="s">
        <v>45</v>
      </c>
      <c r="K3" s="53"/>
    </row>
    <row r="4" ht="19.5" customHeight="1">
      <c r="A4" s="115"/>
      <c r="B4" s="117"/>
      <c r="C4" s="140"/>
      <c r="D4" s="119"/>
      <c r="E4" s="120"/>
      <c r="F4" s="53"/>
      <c r="G4" s="117"/>
      <c r="H4" s="140"/>
      <c r="I4" s="121"/>
      <c r="J4" s="120"/>
      <c r="K4" s="53"/>
    </row>
    <row r="5" ht="19.5" customHeight="1">
      <c r="A5" s="53"/>
      <c r="B5" s="122"/>
      <c r="C5" s="127"/>
      <c r="D5" s="124"/>
      <c r="E5" s="125"/>
      <c r="F5" s="53"/>
      <c r="G5" s="117"/>
      <c r="H5" s="140"/>
      <c r="I5" s="121"/>
      <c r="J5" s="120"/>
      <c r="K5" s="53"/>
    </row>
    <row r="6" ht="19.5" customHeight="1">
      <c r="A6" s="53"/>
      <c r="B6" s="122"/>
      <c r="C6" s="127"/>
      <c r="D6" s="124"/>
      <c r="E6" s="125"/>
      <c r="F6" s="53"/>
      <c r="G6" s="117"/>
      <c r="H6" s="127"/>
      <c r="I6" s="126"/>
      <c r="J6" s="125"/>
      <c r="K6" s="53"/>
    </row>
    <row r="7" ht="19.5" customHeight="1">
      <c r="A7" s="53"/>
      <c r="B7" s="122"/>
      <c r="C7" s="127"/>
      <c r="D7" s="124"/>
      <c r="E7" s="125"/>
      <c r="F7" s="53"/>
      <c r="G7" s="117"/>
      <c r="H7" s="127"/>
      <c r="I7" s="126"/>
      <c r="J7" s="125"/>
      <c r="K7" s="53"/>
    </row>
    <row r="8" ht="19.5" customHeight="1">
      <c r="A8" s="53"/>
      <c r="B8" s="122"/>
      <c r="C8" s="127"/>
      <c r="D8" s="124"/>
      <c r="E8" s="125"/>
      <c r="F8" s="53"/>
      <c r="G8" s="117"/>
      <c r="H8" s="127"/>
      <c r="I8" s="126"/>
      <c r="J8" s="125"/>
      <c r="K8" s="53"/>
    </row>
    <row r="9" ht="19.5" customHeight="1">
      <c r="A9" s="53"/>
      <c r="B9" s="122"/>
      <c r="C9" s="127"/>
      <c r="D9" s="124"/>
      <c r="E9" s="125"/>
      <c r="F9" s="53"/>
      <c r="G9" s="125"/>
      <c r="H9" s="127"/>
      <c r="I9" s="128"/>
      <c r="J9" s="129"/>
      <c r="K9" s="53"/>
    </row>
    <row r="10" ht="19.5" customHeight="1">
      <c r="A10" s="53"/>
      <c r="B10" s="122"/>
      <c r="C10" s="127"/>
      <c r="D10" s="124"/>
      <c r="E10" s="125"/>
      <c r="F10" s="53"/>
      <c r="G10" s="122"/>
      <c r="H10" s="127"/>
      <c r="I10" s="128"/>
      <c r="J10" s="129"/>
      <c r="K10" s="53"/>
    </row>
    <row r="11" ht="19.5" customHeight="1">
      <c r="A11" s="53"/>
      <c r="B11" s="122"/>
      <c r="C11" s="127"/>
      <c r="D11" s="124"/>
      <c r="E11" s="125"/>
      <c r="F11" s="53"/>
      <c r="G11" s="122"/>
      <c r="H11" s="127"/>
      <c r="I11" s="128"/>
      <c r="J11" s="129"/>
      <c r="K11" s="53"/>
    </row>
    <row r="12" ht="19.5" customHeight="1">
      <c r="A12" s="53"/>
      <c r="B12" s="122"/>
      <c r="C12" s="127"/>
      <c r="D12" s="124"/>
      <c r="E12" s="125"/>
      <c r="F12" s="53"/>
      <c r="G12" s="122"/>
      <c r="H12" s="127"/>
      <c r="I12" s="128"/>
      <c r="J12" s="129"/>
      <c r="K12" s="53"/>
    </row>
    <row r="13" ht="19.5" customHeight="1">
      <c r="A13" s="53"/>
      <c r="B13" s="122"/>
      <c r="C13" s="127"/>
      <c r="D13" s="124"/>
      <c r="E13" s="125"/>
      <c r="F13" s="53"/>
      <c r="G13" s="122"/>
      <c r="H13" s="127"/>
      <c r="I13" s="128"/>
      <c r="J13" s="129"/>
      <c r="K13" s="53"/>
    </row>
    <row r="14" ht="19.5" customHeight="1">
      <c r="A14" s="53"/>
      <c r="B14" s="122"/>
      <c r="C14" s="127"/>
      <c r="D14" s="124"/>
      <c r="E14" s="125"/>
      <c r="F14" s="53"/>
      <c r="G14" s="122"/>
      <c r="H14" s="127"/>
      <c r="I14" s="128"/>
      <c r="J14" s="129"/>
      <c r="K14" s="53"/>
    </row>
    <row r="15" ht="19.5" customHeight="1">
      <c r="A15" s="53"/>
      <c r="B15" s="122"/>
      <c r="C15" s="127"/>
      <c r="D15" s="124"/>
      <c r="E15" s="125"/>
      <c r="F15" s="53"/>
      <c r="G15" s="122"/>
      <c r="H15" s="127"/>
      <c r="I15" s="126"/>
      <c r="J15" s="125"/>
      <c r="K15" s="53"/>
    </row>
    <row r="16" ht="19.5" customHeight="1">
      <c r="A16" s="53"/>
      <c r="B16" s="122"/>
      <c r="C16" s="127"/>
      <c r="D16" s="124"/>
      <c r="E16" s="129"/>
      <c r="F16" s="53"/>
      <c r="G16" s="130"/>
      <c r="H16" s="131"/>
      <c r="I16" s="128"/>
      <c r="J16" s="129"/>
      <c r="K16" s="53"/>
    </row>
    <row r="17" ht="19.5" customHeight="1">
      <c r="A17" s="53"/>
      <c r="B17" s="122"/>
      <c r="C17" s="127"/>
      <c r="D17" s="124"/>
      <c r="E17" s="129"/>
      <c r="F17" s="53"/>
      <c r="G17" s="130"/>
      <c r="H17" s="131"/>
      <c r="I17" s="128"/>
      <c r="J17" s="129"/>
      <c r="K17" s="53"/>
    </row>
    <row r="18" ht="19.5" customHeight="1">
      <c r="A18" s="53"/>
      <c r="B18" s="130"/>
      <c r="C18" s="127"/>
      <c r="D18" s="124"/>
      <c r="E18" s="129"/>
      <c r="F18" s="53"/>
      <c r="G18" s="130"/>
      <c r="H18" s="131"/>
      <c r="I18" s="128"/>
      <c r="J18" s="129"/>
      <c r="K18" s="53"/>
    </row>
    <row r="19" ht="19.5" customHeight="1">
      <c r="A19" s="53"/>
      <c r="B19" s="130"/>
      <c r="C19" s="127"/>
      <c r="D19" s="124"/>
      <c r="E19" s="129"/>
      <c r="F19" s="53"/>
      <c r="G19" s="130"/>
      <c r="H19" s="131"/>
      <c r="I19" s="128"/>
      <c r="J19" s="129"/>
      <c r="K19" s="53"/>
    </row>
    <row r="20" ht="19.5" customHeight="1">
      <c r="A20" s="53"/>
      <c r="B20" s="130"/>
      <c r="C20" s="127"/>
      <c r="D20" s="132"/>
      <c r="E20" s="129"/>
      <c r="F20" s="53"/>
      <c r="G20" s="130"/>
      <c r="H20" s="131"/>
      <c r="I20" s="128"/>
      <c r="J20" s="129"/>
      <c r="K20" s="53"/>
    </row>
    <row r="21" ht="19.5" customHeight="1">
      <c r="A21" s="53"/>
      <c r="B21" s="130"/>
      <c r="C21" s="127"/>
      <c r="D21" s="132"/>
      <c r="E21" s="129"/>
      <c r="F21" s="53"/>
      <c r="G21" s="130"/>
      <c r="H21" s="131"/>
      <c r="I21" s="128"/>
      <c r="J21" s="129"/>
      <c r="K21" s="53"/>
    </row>
    <row r="22" ht="19.5" customHeight="1">
      <c r="A22" s="53"/>
      <c r="B22" s="130"/>
      <c r="C22" s="127"/>
      <c r="D22" s="132"/>
      <c r="E22" s="129"/>
      <c r="F22" s="53"/>
      <c r="G22" s="130"/>
      <c r="H22" s="131"/>
      <c r="I22" s="128"/>
      <c r="J22" s="129"/>
      <c r="K22" s="53"/>
    </row>
    <row r="23" ht="19.5" customHeight="1">
      <c r="A23" s="53"/>
      <c r="B23" s="130"/>
      <c r="C23" s="127"/>
      <c r="D23" s="132"/>
      <c r="E23" s="129"/>
      <c r="F23" s="53"/>
      <c r="G23" s="130"/>
      <c r="H23" s="131"/>
      <c r="I23" s="128"/>
      <c r="J23" s="129"/>
      <c r="K23" s="53"/>
    </row>
    <row r="24" ht="19.5" customHeight="1">
      <c r="A24" s="53"/>
      <c r="B24" s="130"/>
      <c r="C24" s="127"/>
      <c r="D24" s="132"/>
      <c r="E24" s="129"/>
      <c r="F24" s="53"/>
      <c r="G24" s="130"/>
      <c r="H24" s="131"/>
      <c r="I24" s="128"/>
      <c r="J24" s="129"/>
      <c r="K24" s="53"/>
    </row>
    <row r="25" ht="19.5" customHeight="1">
      <c r="A25" s="53"/>
      <c r="B25" s="130"/>
      <c r="C25" s="127"/>
      <c r="D25" s="132"/>
      <c r="E25" s="129"/>
      <c r="F25" s="53"/>
      <c r="G25" s="130"/>
      <c r="H25" s="131"/>
      <c r="I25" s="128"/>
      <c r="J25" s="129"/>
      <c r="K25" s="53"/>
    </row>
    <row r="26" ht="19.5" customHeight="1">
      <c r="A26" s="53"/>
      <c r="B26" s="130"/>
      <c r="C26" s="127"/>
      <c r="D26" s="132"/>
      <c r="E26" s="129"/>
      <c r="F26" s="53"/>
      <c r="G26" s="130"/>
      <c r="H26" s="131"/>
      <c r="I26" s="128"/>
      <c r="J26" s="129"/>
      <c r="K26" s="53"/>
    </row>
    <row r="27" ht="19.5" customHeight="1">
      <c r="A27" s="53"/>
      <c r="B27" s="130"/>
      <c r="C27" s="127"/>
      <c r="D27" s="132"/>
      <c r="E27" s="129"/>
      <c r="F27" s="53"/>
      <c r="G27" s="130"/>
      <c r="H27" s="131"/>
      <c r="I27" s="128"/>
      <c r="J27" s="129"/>
      <c r="K27" s="53"/>
    </row>
    <row r="28" ht="19.5" customHeight="1">
      <c r="A28" s="53"/>
      <c r="B28" s="130"/>
      <c r="C28" s="127"/>
      <c r="D28" s="132"/>
      <c r="E28" s="129"/>
      <c r="F28" s="53"/>
      <c r="G28" s="130"/>
      <c r="H28" s="131"/>
      <c r="I28" s="128"/>
      <c r="J28" s="129"/>
      <c r="K28" s="53"/>
    </row>
    <row r="29" ht="19.5" customHeight="1">
      <c r="A29" s="53"/>
      <c r="B29" s="130"/>
      <c r="C29" s="127"/>
      <c r="D29" s="132"/>
      <c r="E29" s="129"/>
      <c r="F29" s="53"/>
      <c r="G29" s="130"/>
      <c r="H29" s="131"/>
      <c r="I29" s="128"/>
      <c r="J29" s="129"/>
      <c r="K29" s="53"/>
    </row>
    <row r="30" ht="19.5" customHeight="1">
      <c r="A30" s="53"/>
      <c r="B30" s="130"/>
      <c r="C30" s="127"/>
      <c r="D30" s="132"/>
      <c r="E30" s="129"/>
      <c r="F30" s="53"/>
      <c r="G30" s="130"/>
      <c r="H30" s="131"/>
      <c r="I30" s="128"/>
      <c r="J30" s="129"/>
      <c r="K30" s="53"/>
    </row>
    <row r="31" ht="19.5" customHeight="1">
      <c r="A31" s="53"/>
      <c r="B31" s="130"/>
      <c r="C31" s="127"/>
      <c r="D31" s="132"/>
      <c r="E31" s="129"/>
      <c r="F31" s="53"/>
      <c r="G31" s="130"/>
      <c r="H31" s="131"/>
      <c r="I31" s="128"/>
      <c r="J31" s="129"/>
      <c r="K31" s="53"/>
    </row>
    <row r="32" ht="19.5" customHeight="1">
      <c r="A32" s="53"/>
      <c r="B32" s="133"/>
      <c r="C32" s="134"/>
      <c r="D32" s="135"/>
      <c r="E32" s="136"/>
      <c r="F32" s="53"/>
      <c r="G32" s="133"/>
      <c r="H32" s="137"/>
      <c r="I32" s="138"/>
      <c r="J32" s="136"/>
      <c r="K32" s="53"/>
    </row>
  </sheetData>
  <dataValidations>
    <dataValidation type="list" allowBlank="1" sqref="J4:J32">
      <formula1>Summary!$H$21:$I$38</formula1>
    </dataValidation>
    <dataValidation type="list" allowBlank="1" sqref="E4:E32">
      <formula1>Summary!$B$21:$C$58</formula1>
    </dataValidation>
  </dataValidation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.13"/>
    <col customWidth="1" min="2" max="2" width="10.5"/>
    <col customWidth="1" min="3" max="3" width="10.0"/>
    <col customWidth="1" min="4" max="4" width="20.88"/>
    <col customWidth="1" min="5" max="5" width="20.63"/>
    <col customWidth="1" min="6" max="6" width="5.13"/>
    <col customWidth="1" min="9" max="9" width="13.25"/>
    <col customWidth="1" min="10" max="10" width="18.13"/>
    <col customWidth="1" min="11" max="11" width="5.13"/>
  </cols>
  <sheetData>
    <row r="1" ht="48.0" customHeight="1">
      <c r="A1" s="112"/>
      <c r="B1" s="113" t="s">
        <v>4</v>
      </c>
      <c r="C1" s="112"/>
      <c r="D1" s="112"/>
      <c r="E1" s="112"/>
      <c r="F1" s="112"/>
      <c r="G1" s="113" t="s">
        <v>5</v>
      </c>
      <c r="H1" s="112"/>
      <c r="I1" s="112"/>
      <c r="J1" s="112"/>
      <c r="K1" s="112"/>
    </row>
    <row r="2" ht="12.0" customHeight="1">
      <c r="A2" s="1"/>
      <c r="B2" s="114"/>
      <c r="C2" s="114"/>
      <c r="D2" s="114"/>
      <c r="E2" s="114"/>
      <c r="F2" s="1"/>
      <c r="G2" s="114"/>
      <c r="H2" s="114"/>
      <c r="I2" s="114"/>
      <c r="J2" s="114"/>
      <c r="K2" s="1"/>
    </row>
    <row r="3" ht="24.0" customHeight="1">
      <c r="A3" s="53"/>
      <c r="B3" s="116" t="s">
        <v>42</v>
      </c>
      <c r="C3" s="116" t="s">
        <v>43</v>
      </c>
      <c r="D3" s="116" t="s">
        <v>44</v>
      </c>
      <c r="E3" s="116" t="s">
        <v>45</v>
      </c>
      <c r="F3" s="53"/>
      <c r="G3" s="116" t="s">
        <v>42</v>
      </c>
      <c r="H3" s="116" t="s">
        <v>43</v>
      </c>
      <c r="I3" s="116" t="s">
        <v>44</v>
      </c>
      <c r="J3" s="116" t="s">
        <v>45</v>
      </c>
      <c r="K3" s="53"/>
    </row>
    <row r="4" ht="19.5" customHeight="1">
      <c r="A4" s="115"/>
      <c r="B4" s="117"/>
      <c r="C4" s="140"/>
      <c r="D4" s="119"/>
      <c r="E4" s="120"/>
      <c r="F4" s="53"/>
      <c r="G4" s="117"/>
      <c r="H4" s="140"/>
      <c r="I4" s="121"/>
      <c r="J4" s="120"/>
      <c r="K4" s="53"/>
    </row>
    <row r="5" ht="19.5" customHeight="1">
      <c r="A5" s="53"/>
      <c r="B5" s="122"/>
      <c r="C5" s="127"/>
      <c r="D5" s="124"/>
      <c r="E5" s="125"/>
      <c r="F5" s="53"/>
      <c r="G5" s="117"/>
      <c r="H5" s="140"/>
      <c r="I5" s="121"/>
      <c r="J5" s="120"/>
      <c r="K5" s="53"/>
    </row>
    <row r="6" ht="19.5" customHeight="1">
      <c r="A6" s="53"/>
      <c r="B6" s="122"/>
      <c r="C6" s="127"/>
      <c r="D6" s="124"/>
      <c r="E6" s="125"/>
      <c r="F6" s="53"/>
      <c r="G6" s="117"/>
      <c r="H6" s="127"/>
      <c r="I6" s="126"/>
      <c r="J6" s="125"/>
      <c r="K6" s="53"/>
    </row>
    <row r="7" ht="19.5" customHeight="1">
      <c r="A7" s="53"/>
      <c r="B7" s="122"/>
      <c r="C7" s="127"/>
      <c r="D7" s="124"/>
      <c r="E7" s="125"/>
      <c r="F7" s="53"/>
      <c r="G7" s="117"/>
      <c r="H7" s="127"/>
      <c r="I7" s="126"/>
      <c r="J7" s="125"/>
      <c r="K7" s="53"/>
    </row>
    <row r="8" ht="19.5" customHeight="1">
      <c r="A8" s="53"/>
      <c r="B8" s="122"/>
      <c r="C8" s="127"/>
      <c r="D8" s="124"/>
      <c r="E8" s="125"/>
      <c r="F8" s="53"/>
      <c r="G8" s="117"/>
      <c r="H8" s="127"/>
      <c r="I8" s="126"/>
      <c r="J8" s="125"/>
      <c r="K8" s="53"/>
    </row>
    <row r="9" ht="19.5" customHeight="1">
      <c r="A9" s="53"/>
      <c r="B9" s="122"/>
      <c r="C9" s="127"/>
      <c r="D9" s="124"/>
      <c r="E9" s="125"/>
      <c r="F9" s="53"/>
      <c r="G9" s="125"/>
      <c r="H9" s="127"/>
      <c r="I9" s="128"/>
      <c r="J9" s="129"/>
      <c r="K9" s="53"/>
    </row>
    <row r="10" ht="19.5" customHeight="1">
      <c r="A10" s="53"/>
      <c r="B10" s="122"/>
      <c r="C10" s="127"/>
      <c r="D10" s="124"/>
      <c r="E10" s="125"/>
      <c r="F10" s="53"/>
      <c r="G10" s="122"/>
      <c r="H10" s="127"/>
      <c r="I10" s="128"/>
      <c r="J10" s="129"/>
      <c r="K10" s="53"/>
    </row>
    <row r="11" ht="19.5" customHeight="1">
      <c r="A11" s="53"/>
      <c r="B11" s="122"/>
      <c r="C11" s="127"/>
      <c r="D11" s="124"/>
      <c r="E11" s="125"/>
      <c r="F11" s="53"/>
      <c r="G11" s="122"/>
      <c r="H11" s="127"/>
      <c r="I11" s="128"/>
      <c r="J11" s="129"/>
      <c r="K11" s="53"/>
    </row>
    <row r="12" ht="19.5" customHeight="1">
      <c r="A12" s="53"/>
      <c r="B12" s="122"/>
      <c r="C12" s="127"/>
      <c r="D12" s="124"/>
      <c r="E12" s="125"/>
      <c r="F12" s="53"/>
      <c r="G12" s="122"/>
      <c r="H12" s="127"/>
      <c r="I12" s="128"/>
      <c r="J12" s="129"/>
      <c r="K12" s="53"/>
    </row>
    <row r="13" ht="19.5" customHeight="1">
      <c r="A13" s="53"/>
      <c r="B13" s="122"/>
      <c r="C13" s="127"/>
      <c r="D13" s="124"/>
      <c r="E13" s="125"/>
      <c r="F13" s="53"/>
      <c r="G13" s="122"/>
      <c r="H13" s="127"/>
      <c r="I13" s="128"/>
      <c r="J13" s="129"/>
      <c r="K13" s="53"/>
    </row>
    <row r="14" ht="19.5" customHeight="1">
      <c r="A14" s="53"/>
      <c r="B14" s="122"/>
      <c r="C14" s="127"/>
      <c r="D14" s="124"/>
      <c r="E14" s="125"/>
      <c r="F14" s="53"/>
      <c r="G14" s="122"/>
      <c r="H14" s="127"/>
      <c r="I14" s="128"/>
      <c r="J14" s="129"/>
      <c r="K14" s="53"/>
    </row>
    <row r="15" ht="19.5" customHeight="1">
      <c r="A15" s="53"/>
      <c r="B15" s="122"/>
      <c r="C15" s="127"/>
      <c r="D15" s="124"/>
      <c r="E15" s="125"/>
      <c r="F15" s="53"/>
      <c r="G15" s="122"/>
      <c r="H15" s="127"/>
      <c r="I15" s="126"/>
      <c r="J15" s="125"/>
      <c r="K15" s="53"/>
    </row>
    <row r="16" ht="19.5" customHeight="1">
      <c r="A16" s="53"/>
      <c r="B16" s="122"/>
      <c r="C16" s="127"/>
      <c r="D16" s="124"/>
      <c r="E16" s="129"/>
      <c r="F16" s="53"/>
      <c r="G16" s="130"/>
      <c r="H16" s="131"/>
      <c r="I16" s="128"/>
      <c r="J16" s="129"/>
      <c r="K16" s="53"/>
    </row>
    <row r="17" ht="19.5" customHeight="1">
      <c r="A17" s="53"/>
      <c r="B17" s="122"/>
      <c r="C17" s="127"/>
      <c r="D17" s="124"/>
      <c r="E17" s="129"/>
      <c r="F17" s="53"/>
      <c r="G17" s="130"/>
      <c r="H17" s="131"/>
      <c r="I17" s="128"/>
      <c r="J17" s="129"/>
      <c r="K17" s="53"/>
    </row>
    <row r="18" ht="19.5" customHeight="1">
      <c r="A18" s="53"/>
      <c r="B18" s="130"/>
      <c r="C18" s="127"/>
      <c r="D18" s="124"/>
      <c r="E18" s="129"/>
      <c r="F18" s="53"/>
      <c r="G18" s="130"/>
      <c r="H18" s="131"/>
      <c r="I18" s="128"/>
      <c r="J18" s="129"/>
      <c r="K18" s="53"/>
    </row>
    <row r="19" ht="19.5" customHeight="1">
      <c r="A19" s="53"/>
      <c r="B19" s="130"/>
      <c r="C19" s="127"/>
      <c r="D19" s="124"/>
      <c r="E19" s="129"/>
      <c r="F19" s="53"/>
      <c r="G19" s="130"/>
      <c r="H19" s="131"/>
      <c r="I19" s="128"/>
      <c r="J19" s="129"/>
      <c r="K19" s="53"/>
    </row>
    <row r="20" ht="19.5" customHeight="1">
      <c r="A20" s="53"/>
      <c r="B20" s="130"/>
      <c r="C20" s="127"/>
      <c r="D20" s="132"/>
      <c r="E20" s="129"/>
      <c r="F20" s="53"/>
      <c r="G20" s="130"/>
      <c r="H20" s="131"/>
      <c r="I20" s="128"/>
      <c r="J20" s="129"/>
      <c r="K20" s="53"/>
    </row>
    <row r="21" ht="19.5" customHeight="1">
      <c r="A21" s="53"/>
      <c r="B21" s="130"/>
      <c r="C21" s="127"/>
      <c r="D21" s="132"/>
      <c r="E21" s="129"/>
      <c r="F21" s="53"/>
      <c r="G21" s="130"/>
      <c r="H21" s="131"/>
      <c r="I21" s="128"/>
      <c r="J21" s="129"/>
      <c r="K21" s="53"/>
    </row>
    <row r="22" ht="19.5" customHeight="1">
      <c r="A22" s="53"/>
      <c r="B22" s="130"/>
      <c r="C22" s="127"/>
      <c r="D22" s="132"/>
      <c r="E22" s="129"/>
      <c r="F22" s="53"/>
      <c r="G22" s="130"/>
      <c r="H22" s="131"/>
      <c r="I22" s="128"/>
      <c r="J22" s="129"/>
      <c r="K22" s="53"/>
    </row>
    <row r="23" ht="19.5" customHeight="1">
      <c r="A23" s="53"/>
      <c r="B23" s="130"/>
      <c r="C23" s="127"/>
      <c r="D23" s="132"/>
      <c r="E23" s="129"/>
      <c r="F23" s="53"/>
      <c r="G23" s="130"/>
      <c r="H23" s="131"/>
      <c r="I23" s="128"/>
      <c r="J23" s="129"/>
      <c r="K23" s="53"/>
    </row>
    <row r="24" ht="19.5" customHeight="1">
      <c r="A24" s="53"/>
      <c r="B24" s="130"/>
      <c r="C24" s="127"/>
      <c r="D24" s="132"/>
      <c r="E24" s="129"/>
      <c r="F24" s="53"/>
      <c r="G24" s="130"/>
      <c r="H24" s="131"/>
      <c r="I24" s="128"/>
      <c r="J24" s="129"/>
      <c r="K24" s="53"/>
    </row>
    <row r="25" ht="19.5" customHeight="1">
      <c r="A25" s="53"/>
      <c r="B25" s="130"/>
      <c r="C25" s="127"/>
      <c r="D25" s="132"/>
      <c r="E25" s="129"/>
      <c r="F25" s="53"/>
      <c r="G25" s="130"/>
      <c r="H25" s="131"/>
      <c r="I25" s="128"/>
      <c r="J25" s="129"/>
      <c r="K25" s="53"/>
    </row>
    <row r="26" ht="19.5" customHeight="1">
      <c r="A26" s="53"/>
      <c r="B26" s="130"/>
      <c r="C26" s="127"/>
      <c r="D26" s="132"/>
      <c r="E26" s="129"/>
      <c r="F26" s="53"/>
      <c r="G26" s="130"/>
      <c r="H26" s="131"/>
      <c r="I26" s="128"/>
      <c r="J26" s="129"/>
      <c r="K26" s="53"/>
    </row>
    <row r="27" ht="19.5" customHeight="1">
      <c r="A27" s="53"/>
      <c r="B27" s="130"/>
      <c r="C27" s="127"/>
      <c r="D27" s="132"/>
      <c r="E27" s="129"/>
      <c r="F27" s="53"/>
      <c r="G27" s="130"/>
      <c r="H27" s="131"/>
      <c r="I27" s="128"/>
      <c r="J27" s="129"/>
      <c r="K27" s="53"/>
    </row>
    <row r="28" ht="19.5" customHeight="1">
      <c r="A28" s="53"/>
      <c r="B28" s="130"/>
      <c r="C28" s="127"/>
      <c r="D28" s="132"/>
      <c r="E28" s="129"/>
      <c r="F28" s="53"/>
      <c r="G28" s="130"/>
      <c r="H28" s="131"/>
      <c r="I28" s="128"/>
      <c r="J28" s="129"/>
      <c r="K28" s="53"/>
    </row>
    <row r="29" ht="19.5" customHeight="1">
      <c r="A29" s="53"/>
      <c r="B29" s="130"/>
      <c r="C29" s="127"/>
      <c r="D29" s="132"/>
      <c r="E29" s="129"/>
      <c r="F29" s="53"/>
      <c r="G29" s="130"/>
      <c r="H29" s="131"/>
      <c r="I29" s="128"/>
      <c r="J29" s="129"/>
      <c r="K29" s="53"/>
    </row>
    <row r="30" ht="19.5" customHeight="1">
      <c r="A30" s="53"/>
      <c r="B30" s="130"/>
      <c r="C30" s="127"/>
      <c r="D30" s="132"/>
      <c r="E30" s="129"/>
      <c r="F30" s="53"/>
      <c r="G30" s="130"/>
      <c r="H30" s="131"/>
      <c r="I30" s="128"/>
      <c r="J30" s="129"/>
      <c r="K30" s="53"/>
    </row>
    <row r="31" ht="19.5" customHeight="1">
      <c r="A31" s="53"/>
      <c r="B31" s="130"/>
      <c r="C31" s="127"/>
      <c r="D31" s="132"/>
      <c r="E31" s="129"/>
      <c r="F31" s="53"/>
      <c r="G31" s="130"/>
      <c r="H31" s="131"/>
      <c r="I31" s="128"/>
      <c r="J31" s="129"/>
      <c r="K31" s="53"/>
    </row>
    <row r="32" ht="19.5" customHeight="1">
      <c r="A32" s="53"/>
      <c r="B32" s="133"/>
      <c r="C32" s="134"/>
      <c r="D32" s="135"/>
      <c r="E32" s="136"/>
      <c r="F32" s="53"/>
      <c r="G32" s="133"/>
      <c r="H32" s="137"/>
      <c r="I32" s="138"/>
      <c r="J32" s="136"/>
      <c r="K32" s="53"/>
    </row>
  </sheetData>
  <dataValidations>
    <dataValidation type="list" allowBlank="1" sqref="J4:J32">
      <formula1>Summary!$H$21:$I$38</formula1>
    </dataValidation>
    <dataValidation type="list" allowBlank="1" sqref="E4:E32">
      <formula1>Summary!$B$21:$C$58</formula1>
    </dataValidation>
  </dataValidation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.13"/>
    <col customWidth="1" min="2" max="2" width="10.5"/>
    <col customWidth="1" min="3" max="3" width="10.0"/>
    <col customWidth="1" min="4" max="4" width="20.88"/>
    <col customWidth="1" min="5" max="5" width="20.63"/>
    <col customWidth="1" min="6" max="6" width="5.13"/>
    <col customWidth="1" min="9" max="9" width="13.25"/>
    <col customWidth="1" min="10" max="10" width="18.13"/>
    <col customWidth="1" min="11" max="11" width="5.13"/>
  </cols>
  <sheetData>
    <row r="1" ht="48.0" customHeight="1">
      <c r="A1" s="112"/>
      <c r="B1" s="113" t="s">
        <v>4</v>
      </c>
      <c r="C1" s="112"/>
      <c r="D1" s="112"/>
      <c r="E1" s="112"/>
      <c r="F1" s="112"/>
      <c r="G1" s="113" t="s">
        <v>5</v>
      </c>
      <c r="H1" s="112"/>
      <c r="I1" s="112"/>
      <c r="J1" s="112"/>
      <c r="K1" s="112"/>
    </row>
    <row r="2" ht="12.0" customHeight="1">
      <c r="A2" s="1"/>
      <c r="B2" s="114"/>
      <c r="C2" s="114"/>
      <c r="D2" s="114"/>
      <c r="E2" s="114"/>
      <c r="F2" s="1"/>
      <c r="G2" s="114"/>
      <c r="H2" s="114"/>
      <c r="I2" s="114"/>
      <c r="J2" s="114"/>
      <c r="K2" s="1"/>
    </row>
    <row r="3" ht="24.0" customHeight="1">
      <c r="A3" s="53"/>
      <c r="B3" s="116" t="s">
        <v>42</v>
      </c>
      <c r="C3" s="116" t="s">
        <v>43</v>
      </c>
      <c r="D3" s="116" t="s">
        <v>44</v>
      </c>
      <c r="E3" s="116" t="s">
        <v>45</v>
      </c>
      <c r="F3" s="53"/>
      <c r="G3" s="116" t="s">
        <v>42</v>
      </c>
      <c r="H3" s="116" t="s">
        <v>43</v>
      </c>
      <c r="I3" s="116" t="s">
        <v>44</v>
      </c>
      <c r="J3" s="116" t="s">
        <v>45</v>
      </c>
      <c r="K3" s="53"/>
    </row>
    <row r="4" ht="19.5" customHeight="1">
      <c r="A4" s="115"/>
      <c r="B4" s="117"/>
      <c r="C4" s="140"/>
      <c r="D4" s="119"/>
      <c r="E4" s="120"/>
      <c r="F4" s="53"/>
      <c r="G4" s="117"/>
      <c r="H4" s="140"/>
      <c r="I4" s="121"/>
      <c r="J4" s="120"/>
      <c r="K4" s="53"/>
    </row>
    <row r="5" ht="19.5" customHeight="1">
      <c r="A5" s="53"/>
      <c r="B5" s="122"/>
      <c r="C5" s="127"/>
      <c r="D5" s="124"/>
      <c r="E5" s="125"/>
      <c r="F5" s="53"/>
      <c r="G5" s="117"/>
      <c r="H5" s="140"/>
      <c r="I5" s="121"/>
      <c r="J5" s="120"/>
      <c r="K5" s="53"/>
    </row>
    <row r="6" ht="19.5" customHeight="1">
      <c r="A6" s="53"/>
      <c r="B6" s="122"/>
      <c r="C6" s="127"/>
      <c r="D6" s="124"/>
      <c r="E6" s="125"/>
      <c r="F6" s="53"/>
      <c r="G6" s="117"/>
      <c r="H6" s="127"/>
      <c r="I6" s="126"/>
      <c r="J6" s="125"/>
      <c r="K6" s="53"/>
    </row>
    <row r="7" ht="19.5" customHeight="1">
      <c r="A7" s="53"/>
      <c r="B7" s="122"/>
      <c r="C7" s="127"/>
      <c r="D7" s="124"/>
      <c r="E7" s="125"/>
      <c r="F7" s="53"/>
      <c r="G7" s="117"/>
      <c r="H7" s="127"/>
      <c r="I7" s="126"/>
      <c r="J7" s="125"/>
      <c r="K7" s="53"/>
    </row>
    <row r="8" ht="19.5" customHeight="1">
      <c r="A8" s="53"/>
      <c r="B8" s="122"/>
      <c r="C8" s="127"/>
      <c r="D8" s="124"/>
      <c r="E8" s="125"/>
      <c r="F8" s="53"/>
      <c r="G8" s="117"/>
      <c r="H8" s="127"/>
      <c r="I8" s="126"/>
      <c r="J8" s="125"/>
      <c r="K8" s="53"/>
    </row>
    <row r="9" ht="19.5" customHeight="1">
      <c r="A9" s="53"/>
      <c r="B9" s="122"/>
      <c r="C9" s="127"/>
      <c r="D9" s="124"/>
      <c r="E9" s="125"/>
      <c r="F9" s="53"/>
      <c r="G9" s="125"/>
      <c r="H9" s="127"/>
      <c r="I9" s="128"/>
      <c r="J9" s="129"/>
      <c r="K9" s="53"/>
    </row>
    <row r="10" ht="19.5" customHeight="1">
      <c r="A10" s="53"/>
      <c r="B10" s="122"/>
      <c r="C10" s="127"/>
      <c r="D10" s="124"/>
      <c r="E10" s="125"/>
      <c r="F10" s="53"/>
      <c r="G10" s="122"/>
      <c r="H10" s="127"/>
      <c r="I10" s="128"/>
      <c r="J10" s="129"/>
      <c r="K10" s="53"/>
    </row>
    <row r="11" ht="19.5" customHeight="1">
      <c r="A11" s="53"/>
      <c r="B11" s="122"/>
      <c r="C11" s="127"/>
      <c r="D11" s="124"/>
      <c r="E11" s="125"/>
      <c r="F11" s="53"/>
      <c r="G11" s="122"/>
      <c r="H11" s="127"/>
      <c r="I11" s="128"/>
      <c r="J11" s="129"/>
      <c r="K11" s="53"/>
    </row>
    <row r="12" ht="19.5" customHeight="1">
      <c r="A12" s="53"/>
      <c r="B12" s="122"/>
      <c r="C12" s="127"/>
      <c r="D12" s="124"/>
      <c r="E12" s="125"/>
      <c r="F12" s="53"/>
      <c r="G12" s="122"/>
      <c r="H12" s="127"/>
      <c r="I12" s="128"/>
      <c r="J12" s="129"/>
      <c r="K12" s="53"/>
    </row>
    <row r="13" ht="19.5" customHeight="1">
      <c r="A13" s="53"/>
      <c r="B13" s="122"/>
      <c r="C13" s="127"/>
      <c r="D13" s="124"/>
      <c r="E13" s="125"/>
      <c r="F13" s="53"/>
      <c r="G13" s="122"/>
      <c r="H13" s="127"/>
      <c r="I13" s="128"/>
      <c r="J13" s="129"/>
      <c r="K13" s="53"/>
    </row>
    <row r="14" ht="19.5" customHeight="1">
      <c r="A14" s="53"/>
      <c r="B14" s="122"/>
      <c r="C14" s="127"/>
      <c r="D14" s="124"/>
      <c r="E14" s="125"/>
      <c r="F14" s="53"/>
      <c r="G14" s="122"/>
      <c r="H14" s="127"/>
      <c r="I14" s="128"/>
      <c r="J14" s="129"/>
      <c r="K14" s="53"/>
    </row>
    <row r="15" ht="19.5" customHeight="1">
      <c r="A15" s="53"/>
      <c r="B15" s="122"/>
      <c r="C15" s="127"/>
      <c r="D15" s="124"/>
      <c r="E15" s="125"/>
      <c r="F15" s="53"/>
      <c r="G15" s="122"/>
      <c r="H15" s="127"/>
      <c r="I15" s="126"/>
      <c r="J15" s="125"/>
      <c r="K15" s="53"/>
    </row>
    <row r="16" ht="19.5" customHeight="1">
      <c r="A16" s="53"/>
      <c r="B16" s="122"/>
      <c r="C16" s="127"/>
      <c r="D16" s="124"/>
      <c r="E16" s="129"/>
      <c r="F16" s="53"/>
      <c r="G16" s="130"/>
      <c r="H16" s="131"/>
      <c r="I16" s="128"/>
      <c r="J16" s="129"/>
      <c r="K16" s="53"/>
    </row>
    <row r="17" ht="19.5" customHeight="1">
      <c r="A17" s="53"/>
      <c r="B17" s="122"/>
      <c r="C17" s="127"/>
      <c r="D17" s="124"/>
      <c r="E17" s="129"/>
      <c r="F17" s="53"/>
      <c r="G17" s="130"/>
      <c r="H17" s="131"/>
      <c r="I17" s="128"/>
      <c r="J17" s="129"/>
      <c r="K17" s="53"/>
    </row>
    <row r="18" ht="19.5" customHeight="1">
      <c r="A18" s="53"/>
      <c r="B18" s="130"/>
      <c r="C18" s="127"/>
      <c r="D18" s="124"/>
      <c r="E18" s="129"/>
      <c r="F18" s="53"/>
      <c r="G18" s="130"/>
      <c r="H18" s="131"/>
      <c r="I18" s="128"/>
      <c r="J18" s="129"/>
      <c r="K18" s="53"/>
    </row>
    <row r="19" ht="19.5" customHeight="1">
      <c r="A19" s="53"/>
      <c r="B19" s="130"/>
      <c r="C19" s="127"/>
      <c r="D19" s="124"/>
      <c r="E19" s="129"/>
      <c r="F19" s="53"/>
      <c r="G19" s="130"/>
      <c r="H19" s="131"/>
      <c r="I19" s="128"/>
      <c r="J19" s="129"/>
      <c r="K19" s="53"/>
    </row>
    <row r="20" ht="19.5" customHeight="1">
      <c r="A20" s="53"/>
      <c r="B20" s="130"/>
      <c r="C20" s="127"/>
      <c r="D20" s="132"/>
      <c r="E20" s="129"/>
      <c r="F20" s="53"/>
      <c r="G20" s="130"/>
      <c r="H20" s="131"/>
      <c r="I20" s="128"/>
      <c r="J20" s="129"/>
      <c r="K20" s="53"/>
    </row>
    <row r="21" ht="19.5" customHeight="1">
      <c r="A21" s="53"/>
      <c r="B21" s="130"/>
      <c r="C21" s="127"/>
      <c r="D21" s="132"/>
      <c r="E21" s="129"/>
      <c r="F21" s="53"/>
      <c r="G21" s="130"/>
      <c r="H21" s="131"/>
      <c r="I21" s="128"/>
      <c r="J21" s="129"/>
      <c r="K21" s="53"/>
    </row>
    <row r="22" ht="19.5" customHeight="1">
      <c r="A22" s="53"/>
      <c r="B22" s="130"/>
      <c r="C22" s="127"/>
      <c r="D22" s="132"/>
      <c r="E22" s="129"/>
      <c r="F22" s="53"/>
      <c r="G22" s="130"/>
      <c r="H22" s="131"/>
      <c r="I22" s="128"/>
      <c r="J22" s="129"/>
      <c r="K22" s="53"/>
    </row>
    <row r="23" ht="19.5" customHeight="1">
      <c r="A23" s="53"/>
      <c r="B23" s="130"/>
      <c r="C23" s="127"/>
      <c r="D23" s="132"/>
      <c r="E23" s="129"/>
      <c r="F23" s="53"/>
      <c r="G23" s="130"/>
      <c r="H23" s="131"/>
      <c r="I23" s="128"/>
      <c r="J23" s="129"/>
      <c r="K23" s="53"/>
    </row>
    <row r="24" ht="19.5" customHeight="1">
      <c r="A24" s="53"/>
      <c r="B24" s="130"/>
      <c r="C24" s="127"/>
      <c r="D24" s="132"/>
      <c r="E24" s="129"/>
      <c r="F24" s="53"/>
      <c r="G24" s="130"/>
      <c r="H24" s="131"/>
      <c r="I24" s="128"/>
      <c r="J24" s="129"/>
      <c r="K24" s="53"/>
    </row>
    <row r="25" ht="19.5" customHeight="1">
      <c r="A25" s="53"/>
      <c r="B25" s="130"/>
      <c r="C25" s="127"/>
      <c r="D25" s="132"/>
      <c r="E25" s="129"/>
      <c r="F25" s="53"/>
      <c r="G25" s="130"/>
      <c r="H25" s="131"/>
      <c r="I25" s="128"/>
      <c r="J25" s="129"/>
      <c r="K25" s="53"/>
    </row>
    <row r="26" ht="19.5" customHeight="1">
      <c r="A26" s="53"/>
      <c r="B26" s="130"/>
      <c r="C26" s="127"/>
      <c r="D26" s="132"/>
      <c r="E26" s="129"/>
      <c r="F26" s="53"/>
      <c r="G26" s="130"/>
      <c r="H26" s="131"/>
      <c r="I26" s="128"/>
      <c r="J26" s="129"/>
      <c r="K26" s="53"/>
    </row>
    <row r="27" ht="19.5" customHeight="1">
      <c r="A27" s="53"/>
      <c r="B27" s="130"/>
      <c r="C27" s="127"/>
      <c r="D27" s="132"/>
      <c r="E27" s="129"/>
      <c r="F27" s="53"/>
      <c r="G27" s="130"/>
      <c r="H27" s="131"/>
      <c r="I27" s="128"/>
      <c r="J27" s="129"/>
      <c r="K27" s="53"/>
    </row>
    <row r="28" ht="19.5" customHeight="1">
      <c r="A28" s="53"/>
      <c r="B28" s="130"/>
      <c r="C28" s="127"/>
      <c r="D28" s="132"/>
      <c r="E28" s="129"/>
      <c r="F28" s="53"/>
      <c r="G28" s="130"/>
      <c r="H28" s="131"/>
      <c r="I28" s="128"/>
      <c r="J28" s="129"/>
      <c r="K28" s="53"/>
    </row>
    <row r="29" ht="19.5" customHeight="1">
      <c r="A29" s="53"/>
      <c r="B29" s="130"/>
      <c r="C29" s="127"/>
      <c r="D29" s="132"/>
      <c r="E29" s="129"/>
      <c r="F29" s="53"/>
      <c r="G29" s="130"/>
      <c r="H29" s="131"/>
      <c r="I29" s="128"/>
      <c r="J29" s="129"/>
      <c r="K29" s="53"/>
    </row>
    <row r="30" ht="19.5" customHeight="1">
      <c r="A30" s="53"/>
      <c r="B30" s="130"/>
      <c r="C30" s="127"/>
      <c r="D30" s="132"/>
      <c r="E30" s="129"/>
      <c r="F30" s="53"/>
      <c r="G30" s="130"/>
      <c r="H30" s="131"/>
      <c r="I30" s="128"/>
      <c r="J30" s="129"/>
      <c r="K30" s="53"/>
    </row>
    <row r="31" ht="19.5" customHeight="1">
      <c r="A31" s="53"/>
      <c r="B31" s="130"/>
      <c r="C31" s="127"/>
      <c r="D31" s="132"/>
      <c r="E31" s="129"/>
      <c r="F31" s="53"/>
      <c r="G31" s="130"/>
      <c r="H31" s="131"/>
      <c r="I31" s="128"/>
      <c r="J31" s="129"/>
      <c r="K31" s="53"/>
    </row>
    <row r="32" ht="19.5" customHeight="1">
      <c r="A32" s="53"/>
      <c r="B32" s="133"/>
      <c r="C32" s="134"/>
      <c r="D32" s="135"/>
      <c r="E32" s="136"/>
      <c r="F32" s="53"/>
      <c r="G32" s="133"/>
      <c r="H32" s="137"/>
      <c r="I32" s="138"/>
      <c r="J32" s="136"/>
      <c r="K32" s="53"/>
    </row>
  </sheetData>
  <dataValidations>
    <dataValidation type="list" allowBlank="1" sqref="J4:J32">
      <formula1>Summary!$H$21:$I$38</formula1>
    </dataValidation>
    <dataValidation type="list" allowBlank="1" sqref="E4:E32">
      <formula1>Summary!$B$21:$C$58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.13"/>
    <col customWidth="1" min="2" max="2" width="10.5"/>
    <col customWidth="1" min="3" max="3" width="10.0"/>
    <col customWidth="1" min="4" max="4" width="20.88"/>
    <col customWidth="1" min="5" max="5" width="20.63"/>
    <col customWidth="1" min="6" max="6" width="5.13"/>
    <col customWidth="1" min="9" max="9" width="13.25"/>
    <col customWidth="1" min="10" max="10" width="18.13"/>
    <col customWidth="1" min="11" max="11" width="5.13"/>
  </cols>
  <sheetData>
    <row r="1" ht="48.0" customHeight="1">
      <c r="A1" s="112"/>
      <c r="B1" s="113" t="s">
        <v>4</v>
      </c>
      <c r="C1" s="112"/>
      <c r="D1" s="112"/>
      <c r="E1" s="112"/>
      <c r="F1" s="112"/>
      <c r="G1" s="113" t="s">
        <v>5</v>
      </c>
      <c r="H1" s="112"/>
      <c r="I1" s="112"/>
      <c r="J1" s="112"/>
      <c r="K1" s="112"/>
    </row>
    <row r="2" ht="12.0" customHeight="1">
      <c r="A2" s="1"/>
      <c r="B2" s="114"/>
      <c r="C2" s="114"/>
      <c r="D2" s="114"/>
      <c r="E2" s="114"/>
      <c r="F2" s="1"/>
      <c r="G2" s="114"/>
      <c r="H2" s="114"/>
      <c r="I2" s="114"/>
      <c r="J2" s="114"/>
      <c r="K2" s="1"/>
    </row>
    <row r="3" ht="24.0" customHeight="1">
      <c r="A3" s="115"/>
      <c r="B3" s="116" t="s">
        <v>42</v>
      </c>
      <c r="C3" s="116" t="s">
        <v>43</v>
      </c>
      <c r="D3" s="116" t="s">
        <v>44</v>
      </c>
      <c r="E3" s="116" t="s">
        <v>45</v>
      </c>
      <c r="F3" s="53"/>
      <c r="G3" s="116" t="s">
        <v>42</v>
      </c>
      <c r="H3" s="116" t="s">
        <v>43</v>
      </c>
      <c r="I3" s="116" t="s">
        <v>44</v>
      </c>
      <c r="J3" s="116" t="s">
        <v>45</v>
      </c>
      <c r="K3" s="53"/>
    </row>
    <row r="4" ht="19.5" customHeight="1">
      <c r="A4" s="115">
        <v>4784.0</v>
      </c>
      <c r="B4" s="117">
        <v>45663.0</v>
      </c>
      <c r="C4" s="118">
        <v>5359.0</v>
      </c>
      <c r="D4" s="119" t="s">
        <v>46</v>
      </c>
      <c r="E4" s="120" t="s">
        <v>11</v>
      </c>
      <c r="F4" s="53"/>
      <c r="G4" s="117">
        <v>45660.0</v>
      </c>
      <c r="H4" s="118">
        <v>3126.48</v>
      </c>
      <c r="I4" s="121"/>
      <c r="J4" s="120" t="s">
        <v>12</v>
      </c>
      <c r="K4" s="53"/>
    </row>
    <row r="5" ht="19.5" customHeight="1">
      <c r="A5" s="115">
        <v>4785.0</v>
      </c>
      <c r="B5" s="122">
        <v>45663.0</v>
      </c>
      <c r="C5" s="123">
        <v>4466.0</v>
      </c>
      <c r="D5" s="124" t="s">
        <v>47</v>
      </c>
      <c r="E5" s="120" t="s">
        <v>13</v>
      </c>
      <c r="F5" s="53"/>
      <c r="G5" s="117">
        <v>45670.0</v>
      </c>
      <c r="H5" s="118">
        <v>325.2</v>
      </c>
      <c r="I5" s="121"/>
      <c r="J5" s="120" t="s">
        <v>14</v>
      </c>
      <c r="K5" s="53"/>
    </row>
    <row r="6" ht="19.5" customHeight="1">
      <c r="A6" s="115">
        <v>4786.0</v>
      </c>
      <c r="B6" s="122">
        <v>45663.0</v>
      </c>
      <c r="C6" s="123">
        <v>3572.0</v>
      </c>
      <c r="D6" s="124" t="s">
        <v>48</v>
      </c>
      <c r="E6" s="125" t="s">
        <v>17</v>
      </c>
      <c r="F6" s="53"/>
      <c r="G6" s="117">
        <v>45674.0</v>
      </c>
      <c r="H6" s="123">
        <v>3126.48</v>
      </c>
      <c r="I6" s="126"/>
      <c r="J6" s="125" t="s">
        <v>12</v>
      </c>
      <c r="K6" s="53"/>
    </row>
    <row r="7" ht="19.5" customHeight="1">
      <c r="A7" s="115">
        <v>4787.0</v>
      </c>
      <c r="B7" s="122">
        <v>45663.0</v>
      </c>
      <c r="C7" s="123">
        <v>3572.5</v>
      </c>
      <c r="D7" s="124" t="s">
        <v>49</v>
      </c>
      <c r="E7" s="125" t="s">
        <v>15</v>
      </c>
      <c r="F7" s="53"/>
      <c r="G7" s="117">
        <v>45684.0</v>
      </c>
      <c r="H7" s="123">
        <v>325.2</v>
      </c>
      <c r="I7" s="126"/>
      <c r="J7" s="125" t="s">
        <v>14</v>
      </c>
      <c r="K7" s="53"/>
    </row>
    <row r="8" ht="19.5" customHeight="1">
      <c r="A8" s="115">
        <v>4788.0</v>
      </c>
      <c r="B8" s="122">
        <v>45664.0</v>
      </c>
      <c r="C8" s="123">
        <v>216.0</v>
      </c>
      <c r="D8" s="124" t="s">
        <v>46</v>
      </c>
      <c r="E8" s="125" t="s">
        <v>36</v>
      </c>
      <c r="F8" s="53"/>
      <c r="G8" s="117"/>
      <c r="H8" s="127"/>
      <c r="I8" s="126"/>
      <c r="J8" s="125"/>
      <c r="K8" s="53"/>
    </row>
    <row r="9" ht="19.5" customHeight="1">
      <c r="A9" s="115">
        <v>4789.0</v>
      </c>
      <c r="B9" s="122">
        <v>45664.0</v>
      </c>
      <c r="C9" s="123">
        <v>1154.78</v>
      </c>
      <c r="D9" s="124" t="s">
        <v>50</v>
      </c>
      <c r="E9" s="125" t="s">
        <v>35</v>
      </c>
      <c r="F9" s="53"/>
      <c r="G9" s="125"/>
      <c r="H9" s="127"/>
      <c r="I9" s="128"/>
      <c r="J9" s="129"/>
      <c r="K9" s="53"/>
    </row>
    <row r="10" ht="19.5" customHeight="1">
      <c r="A10" s="53"/>
      <c r="B10" s="122">
        <v>45678.0</v>
      </c>
      <c r="C10" s="123">
        <v>1000.0</v>
      </c>
      <c r="D10" s="124" t="s">
        <v>51</v>
      </c>
      <c r="E10" s="125" t="s">
        <v>29</v>
      </c>
      <c r="F10" s="53"/>
      <c r="G10" s="122"/>
      <c r="H10" s="127"/>
      <c r="I10" s="128"/>
      <c r="J10" s="129"/>
      <c r="K10" s="53"/>
    </row>
    <row r="11" ht="19.5" customHeight="1">
      <c r="A11" s="115"/>
      <c r="B11" s="122">
        <v>45679.0</v>
      </c>
      <c r="C11" s="123">
        <v>1238.25</v>
      </c>
      <c r="D11" s="124"/>
      <c r="E11" s="125" t="s">
        <v>21</v>
      </c>
      <c r="F11" s="53"/>
      <c r="G11" s="122"/>
      <c r="H11" s="127"/>
      <c r="I11" s="128"/>
      <c r="J11" s="129"/>
      <c r="K11" s="53"/>
    </row>
    <row r="12" ht="19.5" customHeight="1">
      <c r="A12" s="115">
        <v>5249.0</v>
      </c>
      <c r="B12" s="122">
        <v>45685.0</v>
      </c>
      <c r="C12" s="123">
        <v>861.44</v>
      </c>
      <c r="D12" s="124"/>
      <c r="E12" s="125" t="s">
        <v>20</v>
      </c>
      <c r="F12" s="53"/>
      <c r="G12" s="122"/>
      <c r="H12" s="127"/>
      <c r="I12" s="128"/>
      <c r="J12" s="129"/>
      <c r="K12" s="53"/>
    </row>
    <row r="13" ht="19.5" customHeight="1">
      <c r="A13" s="53"/>
      <c r="B13" s="122"/>
      <c r="C13" s="127"/>
      <c r="D13" s="124"/>
      <c r="E13" s="125"/>
      <c r="F13" s="53"/>
      <c r="G13" s="122"/>
      <c r="H13" s="127"/>
      <c r="I13" s="128"/>
      <c r="J13" s="129"/>
      <c r="K13" s="53"/>
    </row>
    <row r="14" ht="19.5" customHeight="1">
      <c r="A14" s="53"/>
      <c r="B14" s="122"/>
      <c r="C14" s="127"/>
      <c r="D14" s="124"/>
      <c r="E14" s="125"/>
      <c r="F14" s="53"/>
      <c r="G14" s="122"/>
      <c r="H14" s="127"/>
      <c r="I14" s="128"/>
      <c r="J14" s="129"/>
      <c r="K14" s="53"/>
    </row>
    <row r="15" ht="19.5" customHeight="1">
      <c r="A15" s="53"/>
      <c r="B15" s="122"/>
      <c r="C15" s="127"/>
      <c r="D15" s="124"/>
      <c r="E15" s="125"/>
      <c r="F15" s="53"/>
      <c r="G15" s="122"/>
      <c r="H15" s="127"/>
      <c r="I15" s="126"/>
      <c r="J15" s="125"/>
      <c r="K15" s="53"/>
    </row>
    <row r="16" ht="19.5" customHeight="1">
      <c r="A16" s="53"/>
      <c r="B16" s="122"/>
      <c r="C16" s="127"/>
      <c r="D16" s="124"/>
      <c r="E16" s="129"/>
      <c r="F16" s="53"/>
      <c r="G16" s="130"/>
      <c r="H16" s="131"/>
      <c r="I16" s="128"/>
      <c r="J16" s="129"/>
      <c r="K16" s="53"/>
    </row>
    <row r="17" ht="19.5" customHeight="1">
      <c r="A17" s="53"/>
      <c r="B17" s="122"/>
      <c r="C17" s="127"/>
      <c r="D17" s="124"/>
      <c r="E17" s="129"/>
      <c r="F17" s="53"/>
      <c r="G17" s="130"/>
      <c r="H17" s="131"/>
      <c r="I17" s="128"/>
      <c r="J17" s="129"/>
      <c r="K17" s="53"/>
    </row>
    <row r="18" ht="19.5" customHeight="1">
      <c r="A18" s="53"/>
      <c r="B18" s="130"/>
      <c r="C18" s="127"/>
      <c r="D18" s="124"/>
      <c r="E18" s="129"/>
      <c r="F18" s="53"/>
      <c r="G18" s="130"/>
      <c r="H18" s="131"/>
      <c r="I18" s="128"/>
      <c r="J18" s="129"/>
      <c r="K18" s="53"/>
    </row>
    <row r="19" ht="19.5" customHeight="1">
      <c r="A19" s="53"/>
      <c r="B19" s="130"/>
      <c r="C19" s="127"/>
      <c r="D19" s="124"/>
      <c r="E19" s="129"/>
      <c r="F19" s="53"/>
      <c r="G19" s="130"/>
      <c r="H19" s="131"/>
      <c r="I19" s="128"/>
      <c r="J19" s="129"/>
      <c r="K19" s="53"/>
    </row>
    <row r="20" ht="19.5" customHeight="1">
      <c r="A20" s="53"/>
      <c r="B20" s="130"/>
      <c r="C20" s="127"/>
      <c r="D20" s="132"/>
      <c r="E20" s="129"/>
      <c r="F20" s="53"/>
      <c r="G20" s="130"/>
      <c r="H20" s="131"/>
      <c r="I20" s="128"/>
      <c r="J20" s="129"/>
      <c r="K20" s="53"/>
    </row>
    <row r="21" ht="19.5" customHeight="1">
      <c r="A21" s="53"/>
      <c r="B21" s="130"/>
      <c r="C21" s="127"/>
      <c r="D21" s="132"/>
      <c r="E21" s="129"/>
      <c r="F21" s="53"/>
      <c r="G21" s="130"/>
      <c r="H21" s="131"/>
      <c r="I21" s="128"/>
      <c r="J21" s="129"/>
      <c r="K21" s="53"/>
    </row>
    <row r="22" ht="19.5" customHeight="1">
      <c r="A22" s="53"/>
      <c r="B22" s="130"/>
      <c r="C22" s="127"/>
      <c r="D22" s="132"/>
      <c r="E22" s="129"/>
      <c r="F22" s="53"/>
      <c r="G22" s="130"/>
      <c r="H22" s="131"/>
      <c r="I22" s="128"/>
      <c r="J22" s="129"/>
      <c r="K22" s="53"/>
    </row>
    <row r="23" ht="19.5" customHeight="1">
      <c r="A23" s="53"/>
      <c r="B23" s="130"/>
      <c r="C23" s="127"/>
      <c r="D23" s="132"/>
      <c r="E23" s="129"/>
      <c r="F23" s="53"/>
      <c r="G23" s="130"/>
      <c r="H23" s="131"/>
      <c r="I23" s="128"/>
      <c r="J23" s="129"/>
      <c r="K23" s="53"/>
    </row>
    <row r="24" ht="19.5" customHeight="1">
      <c r="A24" s="53"/>
      <c r="B24" s="130"/>
      <c r="C24" s="127"/>
      <c r="D24" s="132"/>
      <c r="E24" s="129"/>
      <c r="F24" s="53"/>
      <c r="G24" s="130"/>
      <c r="H24" s="131"/>
      <c r="I24" s="128"/>
      <c r="J24" s="129"/>
      <c r="K24" s="53"/>
    </row>
    <row r="25" ht="19.5" customHeight="1">
      <c r="A25" s="53"/>
      <c r="B25" s="130"/>
      <c r="C25" s="127"/>
      <c r="D25" s="132"/>
      <c r="E25" s="129"/>
      <c r="F25" s="53"/>
      <c r="G25" s="130"/>
      <c r="H25" s="131"/>
      <c r="I25" s="128"/>
      <c r="J25" s="129"/>
      <c r="K25" s="53"/>
    </row>
    <row r="26" ht="19.5" customHeight="1">
      <c r="A26" s="53"/>
      <c r="B26" s="130"/>
      <c r="C26" s="127"/>
      <c r="D26" s="132"/>
      <c r="E26" s="129"/>
      <c r="F26" s="53"/>
      <c r="G26" s="130"/>
      <c r="H26" s="131"/>
      <c r="I26" s="128"/>
      <c r="J26" s="129"/>
      <c r="K26" s="53"/>
    </row>
    <row r="27" ht="19.5" customHeight="1">
      <c r="A27" s="53"/>
      <c r="B27" s="130"/>
      <c r="C27" s="127"/>
      <c r="D27" s="132"/>
      <c r="E27" s="129"/>
      <c r="F27" s="53"/>
      <c r="G27" s="130"/>
      <c r="H27" s="131"/>
      <c r="I27" s="128"/>
      <c r="J27" s="129"/>
      <c r="K27" s="53"/>
    </row>
    <row r="28" ht="19.5" customHeight="1">
      <c r="A28" s="53"/>
      <c r="B28" s="130"/>
      <c r="C28" s="127"/>
      <c r="D28" s="132"/>
      <c r="E28" s="129"/>
      <c r="F28" s="53"/>
      <c r="G28" s="130"/>
      <c r="H28" s="131"/>
      <c r="I28" s="128"/>
      <c r="J28" s="129"/>
      <c r="K28" s="53"/>
    </row>
    <row r="29" ht="19.5" customHeight="1">
      <c r="A29" s="53"/>
      <c r="B29" s="130"/>
      <c r="C29" s="127"/>
      <c r="D29" s="132"/>
      <c r="E29" s="129"/>
      <c r="F29" s="53"/>
      <c r="G29" s="130"/>
      <c r="H29" s="131"/>
      <c r="I29" s="128"/>
      <c r="J29" s="129"/>
      <c r="K29" s="53"/>
    </row>
    <row r="30" ht="19.5" customHeight="1">
      <c r="A30" s="53"/>
      <c r="B30" s="130"/>
      <c r="C30" s="127"/>
      <c r="D30" s="132"/>
      <c r="E30" s="129"/>
      <c r="F30" s="53"/>
      <c r="G30" s="130"/>
      <c r="H30" s="131"/>
      <c r="I30" s="128"/>
      <c r="J30" s="129"/>
      <c r="K30" s="53"/>
    </row>
    <row r="31" ht="19.5" customHeight="1">
      <c r="A31" s="53"/>
      <c r="B31" s="130"/>
      <c r="C31" s="127"/>
      <c r="D31" s="132"/>
      <c r="E31" s="129"/>
      <c r="F31" s="53"/>
      <c r="G31" s="130"/>
      <c r="H31" s="131"/>
      <c r="I31" s="128"/>
      <c r="J31" s="129"/>
      <c r="K31" s="53"/>
    </row>
    <row r="32" ht="19.5" customHeight="1">
      <c r="A32" s="53"/>
      <c r="B32" s="133"/>
      <c r="C32" s="134"/>
      <c r="D32" s="135"/>
      <c r="E32" s="136"/>
      <c r="F32" s="53"/>
      <c r="G32" s="133"/>
      <c r="H32" s="137"/>
      <c r="I32" s="138"/>
      <c r="J32" s="136"/>
      <c r="K32" s="53"/>
    </row>
  </sheetData>
  <dataValidations>
    <dataValidation type="list" allowBlank="1" sqref="J4:J32">
      <formula1>Summary!$H$21:$I$38</formula1>
    </dataValidation>
    <dataValidation type="list" allowBlank="1" sqref="E4:E32">
      <formula1>Summary!$B$21:$C$58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.13"/>
    <col customWidth="1" min="2" max="2" width="10.5"/>
    <col customWidth="1" min="3" max="3" width="10.0"/>
    <col customWidth="1" min="4" max="4" width="20.88"/>
    <col customWidth="1" min="5" max="5" width="20.63"/>
    <col customWidth="1" min="6" max="6" width="5.13"/>
    <col customWidth="1" min="9" max="9" width="13.25"/>
    <col customWidth="1" min="10" max="10" width="18.13"/>
    <col customWidth="1" min="11" max="11" width="5.13"/>
  </cols>
  <sheetData>
    <row r="1" ht="48.0" customHeight="1">
      <c r="A1" s="112"/>
      <c r="B1" s="113" t="s">
        <v>4</v>
      </c>
      <c r="C1" s="112"/>
      <c r="D1" s="112"/>
      <c r="E1" s="112"/>
      <c r="F1" s="112"/>
      <c r="G1" s="113" t="s">
        <v>5</v>
      </c>
      <c r="H1" s="112"/>
      <c r="I1" s="112"/>
      <c r="J1" s="112"/>
      <c r="K1" s="112"/>
    </row>
    <row r="2" ht="12.0" customHeight="1">
      <c r="A2" s="1"/>
      <c r="B2" s="114"/>
      <c r="C2" s="114"/>
      <c r="D2" s="114"/>
      <c r="E2" s="114"/>
      <c r="F2" s="1"/>
      <c r="G2" s="114"/>
      <c r="H2" s="114"/>
      <c r="I2" s="114"/>
      <c r="J2" s="114"/>
      <c r="K2" s="1"/>
    </row>
    <row r="3" ht="24.0" customHeight="1">
      <c r="A3" s="53"/>
      <c r="B3" s="116" t="s">
        <v>42</v>
      </c>
      <c r="C3" s="116" t="s">
        <v>43</v>
      </c>
      <c r="D3" s="116" t="s">
        <v>44</v>
      </c>
      <c r="E3" s="116" t="s">
        <v>45</v>
      </c>
      <c r="F3" s="53"/>
      <c r="G3" s="116" t="s">
        <v>42</v>
      </c>
      <c r="H3" s="116" t="s">
        <v>43</v>
      </c>
      <c r="I3" s="116" t="s">
        <v>44</v>
      </c>
      <c r="J3" s="116" t="s">
        <v>45</v>
      </c>
      <c r="K3" s="53"/>
    </row>
    <row r="4" ht="19.5" customHeight="1">
      <c r="A4" s="115">
        <v>5252.0</v>
      </c>
      <c r="B4" s="117">
        <v>45689.0</v>
      </c>
      <c r="C4" s="118">
        <v>110.0</v>
      </c>
      <c r="D4" s="119" t="s">
        <v>52</v>
      </c>
      <c r="E4" s="120" t="s">
        <v>24</v>
      </c>
      <c r="F4" s="53"/>
      <c r="G4" s="117">
        <v>45698.0</v>
      </c>
      <c r="H4" s="118">
        <v>325.2</v>
      </c>
      <c r="I4" s="121"/>
      <c r="J4" s="120" t="s">
        <v>14</v>
      </c>
      <c r="K4" s="53"/>
    </row>
    <row r="5" ht="19.5" customHeight="1">
      <c r="A5" s="115">
        <v>5251.0</v>
      </c>
      <c r="B5" s="122">
        <v>45689.0</v>
      </c>
      <c r="C5" s="123">
        <v>159.9</v>
      </c>
      <c r="D5" s="124" t="s">
        <v>53</v>
      </c>
      <c r="E5" s="125" t="s">
        <v>36</v>
      </c>
      <c r="F5" s="53"/>
      <c r="G5" s="117">
        <v>45701.0</v>
      </c>
      <c r="H5" s="118">
        <v>3126.48</v>
      </c>
      <c r="I5" s="121"/>
      <c r="J5" s="120" t="s">
        <v>12</v>
      </c>
      <c r="K5" s="53"/>
    </row>
    <row r="6" ht="19.5" customHeight="1">
      <c r="A6" s="53"/>
      <c r="B6" s="122">
        <v>45709.0</v>
      </c>
      <c r="C6" s="123">
        <v>1238.25</v>
      </c>
      <c r="D6" s="124"/>
      <c r="E6" s="125" t="s">
        <v>21</v>
      </c>
      <c r="F6" s="53"/>
      <c r="G6" s="117">
        <v>45712.0</v>
      </c>
      <c r="H6" s="123">
        <v>325.2</v>
      </c>
      <c r="I6" s="126"/>
      <c r="J6" s="125" t="s">
        <v>14</v>
      </c>
      <c r="K6" s="53"/>
    </row>
    <row r="7" ht="19.5" customHeight="1">
      <c r="A7" s="115">
        <v>5250.0</v>
      </c>
      <c r="B7" s="122">
        <v>45719.0</v>
      </c>
      <c r="C7" s="123">
        <v>861.44</v>
      </c>
      <c r="D7" s="124"/>
      <c r="E7" s="125" t="s">
        <v>20</v>
      </c>
      <c r="F7" s="53"/>
      <c r="G7" s="117">
        <v>45716.0</v>
      </c>
      <c r="H7" s="123">
        <v>3126.48</v>
      </c>
      <c r="I7" s="126"/>
      <c r="J7" s="125" t="s">
        <v>12</v>
      </c>
      <c r="K7" s="53"/>
    </row>
    <row r="8" ht="19.5" customHeight="1">
      <c r="A8" s="115"/>
      <c r="B8" s="122"/>
      <c r="C8" s="127"/>
      <c r="D8" s="124"/>
      <c r="E8" s="125"/>
      <c r="F8" s="53"/>
      <c r="G8" s="117"/>
      <c r="H8" s="127"/>
      <c r="I8" s="126"/>
      <c r="J8" s="125"/>
      <c r="K8" s="53"/>
    </row>
    <row r="9" ht="19.5" customHeight="1">
      <c r="A9" s="53"/>
      <c r="B9" s="122"/>
      <c r="C9" s="127"/>
      <c r="D9" s="124"/>
      <c r="E9" s="125"/>
      <c r="F9" s="53"/>
      <c r="G9" s="125"/>
      <c r="H9" s="127"/>
      <c r="I9" s="128"/>
      <c r="J9" s="129"/>
      <c r="K9" s="53"/>
    </row>
    <row r="10" ht="19.5" customHeight="1">
      <c r="A10" s="53"/>
      <c r="B10" s="122"/>
      <c r="C10" s="127"/>
      <c r="D10" s="124"/>
      <c r="E10" s="125"/>
      <c r="F10" s="53"/>
      <c r="G10" s="122"/>
      <c r="H10" s="127"/>
      <c r="I10" s="128"/>
      <c r="J10" s="129"/>
      <c r="K10" s="53"/>
    </row>
    <row r="11" ht="19.5" customHeight="1">
      <c r="A11" s="53"/>
      <c r="B11" s="122"/>
      <c r="C11" s="127"/>
      <c r="D11" s="124"/>
      <c r="E11" s="125"/>
      <c r="F11" s="53"/>
      <c r="G11" s="122"/>
      <c r="H11" s="127"/>
      <c r="I11" s="128"/>
      <c r="J11" s="129"/>
      <c r="K11" s="53"/>
    </row>
    <row r="12" ht="19.5" customHeight="1">
      <c r="A12" s="53"/>
      <c r="B12" s="122"/>
      <c r="C12" s="127"/>
      <c r="D12" s="124"/>
      <c r="E12" s="125"/>
      <c r="F12" s="53"/>
      <c r="G12" s="122"/>
      <c r="H12" s="127"/>
      <c r="I12" s="128"/>
      <c r="J12" s="129"/>
      <c r="K12" s="53"/>
    </row>
    <row r="13" ht="19.5" customHeight="1">
      <c r="A13" s="53"/>
      <c r="B13" s="122"/>
      <c r="C13" s="127"/>
      <c r="D13" s="124"/>
      <c r="E13" s="125"/>
      <c r="F13" s="53"/>
      <c r="G13" s="122"/>
      <c r="H13" s="127"/>
      <c r="I13" s="128"/>
      <c r="J13" s="129"/>
      <c r="K13" s="53"/>
    </row>
    <row r="14" ht="19.5" customHeight="1">
      <c r="A14" s="53"/>
      <c r="B14" s="122"/>
      <c r="C14" s="127"/>
      <c r="D14" s="124"/>
      <c r="E14" s="125"/>
      <c r="F14" s="53"/>
      <c r="G14" s="122"/>
      <c r="H14" s="127"/>
      <c r="I14" s="128"/>
      <c r="J14" s="129"/>
      <c r="K14" s="53"/>
    </row>
    <row r="15" ht="19.5" customHeight="1">
      <c r="A15" s="53"/>
      <c r="B15" s="122"/>
      <c r="C15" s="127"/>
      <c r="D15" s="124"/>
      <c r="E15" s="125"/>
      <c r="F15" s="53"/>
      <c r="G15" s="122"/>
      <c r="H15" s="127"/>
      <c r="I15" s="126"/>
      <c r="J15" s="125"/>
      <c r="K15" s="53"/>
    </row>
    <row r="16" ht="19.5" customHeight="1">
      <c r="A16" s="53"/>
      <c r="B16" s="122"/>
      <c r="C16" s="127"/>
      <c r="D16" s="124"/>
      <c r="E16" s="129"/>
      <c r="F16" s="53"/>
      <c r="G16" s="130"/>
      <c r="H16" s="131"/>
      <c r="I16" s="128"/>
      <c r="J16" s="129"/>
      <c r="K16" s="53"/>
    </row>
    <row r="17" ht="19.5" customHeight="1">
      <c r="A17" s="53"/>
      <c r="B17" s="122"/>
      <c r="C17" s="127"/>
      <c r="D17" s="124"/>
      <c r="E17" s="129"/>
      <c r="F17" s="53"/>
      <c r="G17" s="130"/>
      <c r="H17" s="131"/>
      <c r="I17" s="128"/>
      <c r="J17" s="129"/>
      <c r="K17" s="53"/>
    </row>
    <row r="18" ht="19.5" customHeight="1">
      <c r="A18" s="53"/>
      <c r="B18" s="130"/>
      <c r="C18" s="127"/>
      <c r="D18" s="124"/>
      <c r="E18" s="129"/>
      <c r="F18" s="53"/>
      <c r="G18" s="130"/>
      <c r="H18" s="131"/>
      <c r="I18" s="128"/>
      <c r="J18" s="129"/>
      <c r="K18" s="53"/>
    </row>
    <row r="19" ht="19.5" customHeight="1">
      <c r="A19" s="53"/>
      <c r="B19" s="130"/>
      <c r="C19" s="127"/>
      <c r="D19" s="124"/>
      <c r="E19" s="129"/>
      <c r="F19" s="53"/>
      <c r="G19" s="130"/>
      <c r="H19" s="131"/>
      <c r="I19" s="128"/>
      <c r="J19" s="129"/>
      <c r="K19" s="53"/>
    </row>
    <row r="20" ht="19.5" customHeight="1">
      <c r="A20" s="53"/>
      <c r="B20" s="130"/>
      <c r="C20" s="127"/>
      <c r="D20" s="132"/>
      <c r="E20" s="129"/>
      <c r="F20" s="53"/>
      <c r="G20" s="130"/>
      <c r="H20" s="131"/>
      <c r="I20" s="128"/>
      <c r="J20" s="129"/>
      <c r="K20" s="53"/>
    </row>
    <row r="21" ht="19.5" customHeight="1">
      <c r="A21" s="53"/>
      <c r="B21" s="130"/>
      <c r="C21" s="127"/>
      <c r="D21" s="132"/>
      <c r="E21" s="129"/>
      <c r="F21" s="53"/>
      <c r="G21" s="130"/>
      <c r="H21" s="131"/>
      <c r="I21" s="128"/>
      <c r="J21" s="129"/>
      <c r="K21" s="53"/>
    </row>
    <row r="22" ht="19.5" customHeight="1">
      <c r="A22" s="53"/>
      <c r="B22" s="130"/>
      <c r="C22" s="127"/>
      <c r="D22" s="132"/>
      <c r="E22" s="129"/>
      <c r="F22" s="53"/>
      <c r="G22" s="130"/>
      <c r="H22" s="131"/>
      <c r="I22" s="128"/>
      <c r="J22" s="129"/>
      <c r="K22" s="53"/>
    </row>
    <row r="23" ht="19.5" customHeight="1">
      <c r="A23" s="53"/>
      <c r="B23" s="130"/>
      <c r="C23" s="127"/>
      <c r="D23" s="132"/>
      <c r="E23" s="129"/>
      <c r="F23" s="53"/>
      <c r="G23" s="130"/>
      <c r="H23" s="131"/>
      <c r="I23" s="128"/>
      <c r="J23" s="129"/>
      <c r="K23" s="53"/>
    </row>
    <row r="24" ht="19.5" customHeight="1">
      <c r="A24" s="53"/>
      <c r="B24" s="130"/>
      <c r="C24" s="127"/>
      <c r="D24" s="132"/>
      <c r="E24" s="129"/>
      <c r="F24" s="53"/>
      <c r="G24" s="130"/>
      <c r="H24" s="131"/>
      <c r="I24" s="128"/>
      <c r="J24" s="129"/>
      <c r="K24" s="53"/>
    </row>
    <row r="25" ht="19.5" customHeight="1">
      <c r="A25" s="53"/>
      <c r="B25" s="130"/>
      <c r="C25" s="127"/>
      <c r="D25" s="132"/>
      <c r="E25" s="129"/>
      <c r="F25" s="53"/>
      <c r="G25" s="130"/>
      <c r="H25" s="131"/>
      <c r="I25" s="128"/>
      <c r="J25" s="129"/>
      <c r="K25" s="53"/>
    </row>
    <row r="26" ht="19.5" customHeight="1">
      <c r="A26" s="53"/>
      <c r="B26" s="130"/>
      <c r="C26" s="127"/>
      <c r="D26" s="132"/>
      <c r="E26" s="129"/>
      <c r="F26" s="53"/>
      <c r="G26" s="130"/>
      <c r="H26" s="131"/>
      <c r="I26" s="128"/>
      <c r="J26" s="129"/>
      <c r="K26" s="53"/>
    </row>
    <row r="27" ht="19.5" customHeight="1">
      <c r="A27" s="53"/>
      <c r="B27" s="130"/>
      <c r="C27" s="127"/>
      <c r="D27" s="132"/>
      <c r="E27" s="129"/>
      <c r="F27" s="53"/>
      <c r="G27" s="130"/>
      <c r="H27" s="131"/>
      <c r="I27" s="128"/>
      <c r="J27" s="129"/>
      <c r="K27" s="53"/>
    </row>
    <row r="28" ht="19.5" customHeight="1">
      <c r="A28" s="53"/>
      <c r="B28" s="130"/>
      <c r="C28" s="127"/>
      <c r="D28" s="132"/>
      <c r="E28" s="129"/>
      <c r="F28" s="53"/>
      <c r="G28" s="130"/>
      <c r="H28" s="131"/>
      <c r="I28" s="128"/>
      <c r="J28" s="129"/>
      <c r="K28" s="53"/>
    </row>
    <row r="29" ht="19.5" customHeight="1">
      <c r="A29" s="53"/>
      <c r="B29" s="130"/>
      <c r="C29" s="127"/>
      <c r="D29" s="132"/>
      <c r="E29" s="129"/>
      <c r="F29" s="53"/>
      <c r="G29" s="130"/>
      <c r="H29" s="131"/>
      <c r="I29" s="128"/>
      <c r="J29" s="129"/>
      <c r="K29" s="53"/>
    </row>
    <row r="30" ht="19.5" customHeight="1">
      <c r="A30" s="53"/>
      <c r="B30" s="130"/>
      <c r="C30" s="127"/>
      <c r="D30" s="132"/>
      <c r="E30" s="129"/>
      <c r="F30" s="53"/>
      <c r="G30" s="130"/>
      <c r="H30" s="131"/>
      <c r="I30" s="128"/>
      <c r="J30" s="129"/>
      <c r="K30" s="53"/>
    </row>
    <row r="31" ht="19.5" customHeight="1">
      <c r="A31" s="53"/>
      <c r="B31" s="130"/>
      <c r="C31" s="127"/>
      <c r="D31" s="132"/>
      <c r="E31" s="129"/>
      <c r="F31" s="53"/>
      <c r="G31" s="130"/>
      <c r="H31" s="131"/>
      <c r="I31" s="128"/>
      <c r="J31" s="129"/>
      <c r="K31" s="53"/>
    </row>
    <row r="32" ht="19.5" customHeight="1">
      <c r="A32" s="53"/>
      <c r="B32" s="133"/>
      <c r="C32" s="134"/>
      <c r="D32" s="135"/>
      <c r="E32" s="136"/>
      <c r="F32" s="53"/>
      <c r="G32" s="133"/>
      <c r="H32" s="137"/>
      <c r="I32" s="138"/>
      <c r="J32" s="136"/>
      <c r="K32" s="53"/>
    </row>
  </sheetData>
  <dataValidations>
    <dataValidation type="list" allowBlank="1" sqref="J4:J32">
      <formula1>Summary!$H$21:$I$38</formula1>
    </dataValidation>
    <dataValidation type="list" allowBlank="1" sqref="E4:E32">
      <formula1>Summary!$B$21:$C$58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.13"/>
    <col customWidth="1" min="2" max="2" width="10.5"/>
    <col customWidth="1" min="3" max="3" width="10.0"/>
    <col customWidth="1" min="4" max="4" width="20.88"/>
    <col customWidth="1" min="5" max="5" width="20.63"/>
    <col customWidth="1" min="6" max="6" width="5.13"/>
    <col customWidth="1" min="9" max="9" width="13.25"/>
    <col customWidth="1" min="10" max="10" width="18.13"/>
    <col customWidth="1" min="11" max="11" width="5.13"/>
  </cols>
  <sheetData>
    <row r="1" ht="48.0" customHeight="1">
      <c r="A1" s="112"/>
      <c r="B1" s="113" t="s">
        <v>4</v>
      </c>
      <c r="C1" s="112"/>
      <c r="D1" s="112"/>
      <c r="E1" s="112"/>
      <c r="F1" s="112"/>
      <c r="G1" s="113" t="s">
        <v>5</v>
      </c>
      <c r="H1" s="112"/>
      <c r="I1" s="112"/>
      <c r="J1" s="112"/>
      <c r="K1" s="112"/>
    </row>
    <row r="2" ht="12.0" customHeight="1">
      <c r="A2" s="1"/>
      <c r="B2" s="114"/>
      <c r="C2" s="114"/>
      <c r="D2" s="114"/>
      <c r="E2" s="114"/>
      <c r="F2" s="1"/>
      <c r="G2" s="114"/>
      <c r="H2" s="114"/>
      <c r="I2" s="114"/>
      <c r="J2" s="114"/>
      <c r="K2" s="1"/>
    </row>
    <row r="3" ht="24.0" customHeight="1">
      <c r="A3" s="53"/>
      <c r="B3" s="116" t="s">
        <v>42</v>
      </c>
      <c r="C3" s="116" t="s">
        <v>43</v>
      </c>
      <c r="D3" s="116" t="s">
        <v>44</v>
      </c>
      <c r="E3" s="116" t="s">
        <v>45</v>
      </c>
      <c r="F3" s="53"/>
      <c r="G3" s="116" t="s">
        <v>42</v>
      </c>
      <c r="H3" s="116" t="s">
        <v>43</v>
      </c>
      <c r="I3" s="116" t="s">
        <v>44</v>
      </c>
      <c r="J3" s="116" t="s">
        <v>45</v>
      </c>
      <c r="K3" s="53"/>
    </row>
    <row r="4" ht="19.5" customHeight="1">
      <c r="A4" s="115">
        <v>4790.0</v>
      </c>
      <c r="B4" s="117">
        <v>45726.0</v>
      </c>
      <c r="C4" s="118">
        <v>275.0</v>
      </c>
      <c r="D4" s="119" t="s">
        <v>54</v>
      </c>
      <c r="E4" s="120" t="s">
        <v>23</v>
      </c>
      <c r="F4" s="53"/>
      <c r="G4" s="117">
        <v>45726.0</v>
      </c>
      <c r="H4" s="118">
        <v>325.2</v>
      </c>
      <c r="I4" s="121"/>
      <c r="J4" s="120" t="s">
        <v>14</v>
      </c>
      <c r="K4" s="53"/>
    </row>
    <row r="5" ht="19.5" customHeight="1">
      <c r="A5" s="115">
        <v>5255.0</v>
      </c>
      <c r="B5" s="122">
        <v>45734.0</v>
      </c>
      <c r="C5" s="123">
        <v>50.0</v>
      </c>
      <c r="D5" s="124" t="s">
        <v>55</v>
      </c>
      <c r="E5" s="125" t="s">
        <v>23</v>
      </c>
      <c r="F5" s="53"/>
      <c r="G5" s="117">
        <v>45730.0</v>
      </c>
      <c r="H5" s="118">
        <v>3549.8</v>
      </c>
      <c r="I5" s="121"/>
      <c r="J5" s="120" t="s">
        <v>12</v>
      </c>
      <c r="K5" s="53"/>
    </row>
    <row r="6" ht="19.5" customHeight="1">
      <c r="A6" s="53"/>
      <c r="B6" s="122">
        <v>45734.0</v>
      </c>
      <c r="C6" s="123">
        <v>1877.0</v>
      </c>
      <c r="D6" s="124" t="s">
        <v>56</v>
      </c>
      <c r="E6" s="125" t="s">
        <v>41</v>
      </c>
      <c r="F6" s="53"/>
      <c r="G6" s="117">
        <v>45740.0</v>
      </c>
      <c r="H6" s="123">
        <v>325.2</v>
      </c>
      <c r="I6" s="126"/>
      <c r="J6" s="125" t="s">
        <v>14</v>
      </c>
      <c r="K6" s="53"/>
    </row>
    <row r="7" ht="19.5" customHeight="1">
      <c r="A7" s="115">
        <v>4791.0</v>
      </c>
      <c r="B7" s="122">
        <v>45745.0</v>
      </c>
      <c r="C7" s="123">
        <v>69.24</v>
      </c>
      <c r="D7" s="124" t="s">
        <v>50</v>
      </c>
      <c r="E7" s="125" t="s">
        <v>35</v>
      </c>
      <c r="F7" s="53"/>
      <c r="G7" s="117">
        <v>45744.0</v>
      </c>
      <c r="H7" s="123">
        <v>3349.8</v>
      </c>
      <c r="I7" s="126"/>
      <c r="J7" s="125" t="s">
        <v>12</v>
      </c>
      <c r="K7" s="53"/>
    </row>
    <row r="8" ht="19.5" customHeight="1">
      <c r="A8" s="115">
        <v>4792.0</v>
      </c>
      <c r="B8" s="122">
        <v>45741.0</v>
      </c>
      <c r="C8" s="123">
        <v>1400.0</v>
      </c>
      <c r="D8" s="124" t="s">
        <v>57</v>
      </c>
      <c r="E8" s="125" t="s">
        <v>40</v>
      </c>
      <c r="F8" s="53"/>
      <c r="G8" s="117"/>
      <c r="H8" s="127"/>
      <c r="I8" s="126"/>
      <c r="J8" s="125"/>
      <c r="K8" s="53"/>
    </row>
    <row r="9" ht="19.5" customHeight="1">
      <c r="A9" s="53"/>
      <c r="B9" s="122">
        <v>45747.0</v>
      </c>
      <c r="C9" s="123">
        <v>861.44</v>
      </c>
      <c r="D9" s="124"/>
      <c r="E9" s="125" t="s">
        <v>20</v>
      </c>
      <c r="F9" s="53"/>
      <c r="G9" s="125"/>
      <c r="H9" s="127"/>
      <c r="I9" s="128"/>
      <c r="J9" s="129"/>
      <c r="K9" s="53"/>
    </row>
    <row r="10" ht="19.5" customHeight="1">
      <c r="A10" s="53"/>
      <c r="B10" s="122">
        <v>45737.0</v>
      </c>
      <c r="C10" s="123">
        <v>1238.25</v>
      </c>
      <c r="D10" s="124"/>
      <c r="E10" s="125" t="s">
        <v>21</v>
      </c>
      <c r="F10" s="53"/>
      <c r="G10" s="122"/>
      <c r="H10" s="127"/>
      <c r="I10" s="128"/>
      <c r="J10" s="129"/>
      <c r="K10" s="53"/>
    </row>
    <row r="11" ht="19.5" customHeight="1">
      <c r="A11" s="53"/>
      <c r="B11" s="122"/>
      <c r="C11" s="127"/>
      <c r="D11" s="124"/>
      <c r="E11" s="125"/>
      <c r="F11" s="53"/>
      <c r="G11" s="122"/>
      <c r="H11" s="127"/>
      <c r="I11" s="128"/>
      <c r="J11" s="129"/>
      <c r="K11" s="53"/>
    </row>
    <row r="12" ht="19.5" customHeight="1">
      <c r="A12" s="53"/>
      <c r="B12" s="122"/>
      <c r="C12" s="127"/>
      <c r="D12" s="124"/>
      <c r="E12" s="125"/>
      <c r="F12" s="53"/>
      <c r="G12" s="122"/>
      <c r="H12" s="127"/>
      <c r="I12" s="128"/>
      <c r="J12" s="129"/>
      <c r="K12" s="53"/>
    </row>
    <row r="13" ht="19.5" customHeight="1">
      <c r="A13" s="53"/>
      <c r="B13" s="122"/>
      <c r="C13" s="127"/>
      <c r="D13" s="124"/>
      <c r="E13" s="125"/>
      <c r="F13" s="53"/>
      <c r="G13" s="122"/>
      <c r="H13" s="127"/>
      <c r="I13" s="128"/>
      <c r="J13" s="129"/>
      <c r="K13" s="53"/>
    </row>
    <row r="14" ht="19.5" customHeight="1">
      <c r="A14" s="53"/>
      <c r="B14" s="122"/>
      <c r="C14" s="127"/>
      <c r="D14" s="124"/>
      <c r="E14" s="125"/>
      <c r="F14" s="53"/>
      <c r="G14" s="122"/>
      <c r="H14" s="127"/>
      <c r="I14" s="128"/>
      <c r="J14" s="129"/>
      <c r="K14" s="53"/>
    </row>
    <row r="15" ht="19.5" customHeight="1">
      <c r="A15" s="53"/>
      <c r="B15" s="122"/>
      <c r="C15" s="127"/>
      <c r="D15" s="124"/>
      <c r="E15" s="125"/>
      <c r="F15" s="53"/>
      <c r="G15" s="122"/>
      <c r="H15" s="127"/>
      <c r="I15" s="126"/>
      <c r="J15" s="125"/>
      <c r="K15" s="53"/>
    </row>
    <row r="16" ht="19.5" customHeight="1">
      <c r="A16" s="53"/>
      <c r="B16" s="122"/>
      <c r="C16" s="127"/>
      <c r="D16" s="124"/>
      <c r="E16" s="129"/>
      <c r="F16" s="53"/>
      <c r="G16" s="130"/>
      <c r="H16" s="131"/>
      <c r="I16" s="128"/>
      <c r="J16" s="129"/>
      <c r="K16" s="53"/>
    </row>
    <row r="17" ht="19.5" customHeight="1">
      <c r="A17" s="53"/>
      <c r="B17" s="122"/>
      <c r="C17" s="127"/>
      <c r="D17" s="124"/>
      <c r="E17" s="129"/>
      <c r="F17" s="53"/>
      <c r="G17" s="130"/>
      <c r="H17" s="131"/>
      <c r="I17" s="128"/>
      <c r="J17" s="129"/>
      <c r="K17" s="53"/>
    </row>
    <row r="18" ht="19.5" customHeight="1">
      <c r="A18" s="53"/>
      <c r="B18" s="130"/>
      <c r="C18" s="127"/>
      <c r="D18" s="124"/>
      <c r="E18" s="129"/>
      <c r="F18" s="53"/>
      <c r="G18" s="130"/>
      <c r="H18" s="131"/>
      <c r="I18" s="128"/>
      <c r="J18" s="129"/>
      <c r="K18" s="53"/>
    </row>
    <row r="19" ht="19.5" customHeight="1">
      <c r="A19" s="53"/>
      <c r="B19" s="130"/>
      <c r="C19" s="127"/>
      <c r="D19" s="124"/>
      <c r="E19" s="129"/>
      <c r="F19" s="53"/>
      <c r="G19" s="130"/>
      <c r="H19" s="131"/>
      <c r="I19" s="128"/>
      <c r="J19" s="129"/>
      <c r="K19" s="53"/>
    </row>
    <row r="20" ht="19.5" customHeight="1">
      <c r="A20" s="53"/>
      <c r="B20" s="130"/>
      <c r="C20" s="127"/>
      <c r="D20" s="132"/>
      <c r="E20" s="129"/>
      <c r="F20" s="53"/>
      <c r="G20" s="130"/>
      <c r="H20" s="131"/>
      <c r="I20" s="128"/>
      <c r="J20" s="129"/>
      <c r="K20" s="53"/>
    </row>
    <row r="21" ht="19.5" customHeight="1">
      <c r="A21" s="53"/>
      <c r="B21" s="130"/>
      <c r="C21" s="127"/>
      <c r="D21" s="132"/>
      <c r="E21" s="129"/>
      <c r="F21" s="53"/>
      <c r="G21" s="130"/>
      <c r="H21" s="131"/>
      <c r="I21" s="128"/>
      <c r="J21" s="129"/>
      <c r="K21" s="53"/>
    </row>
    <row r="22" ht="19.5" customHeight="1">
      <c r="A22" s="53"/>
      <c r="B22" s="130"/>
      <c r="C22" s="127"/>
      <c r="D22" s="132"/>
      <c r="E22" s="129"/>
      <c r="F22" s="53"/>
      <c r="G22" s="130"/>
      <c r="H22" s="131"/>
      <c r="I22" s="128"/>
      <c r="J22" s="129"/>
      <c r="K22" s="53"/>
    </row>
    <row r="23" ht="19.5" customHeight="1">
      <c r="A23" s="53"/>
      <c r="B23" s="130"/>
      <c r="C23" s="127"/>
      <c r="D23" s="132"/>
      <c r="E23" s="129"/>
      <c r="F23" s="53"/>
      <c r="G23" s="130"/>
      <c r="H23" s="131"/>
      <c r="I23" s="128"/>
      <c r="J23" s="129"/>
      <c r="K23" s="53"/>
    </row>
    <row r="24" ht="19.5" customHeight="1">
      <c r="A24" s="53"/>
      <c r="B24" s="130"/>
      <c r="C24" s="127"/>
      <c r="D24" s="132"/>
      <c r="E24" s="129"/>
      <c r="F24" s="53"/>
      <c r="G24" s="130"/>
      <c r="H24" s="131"/>
      <c r="I24" s="128"/>
      <c r="J24" s="129"/>
      <c r="K24" s="53"/>
    </row>
    <row r="25" ht="19.5" customHeight="1">
      <c r="A25" s="53"/>
      <c r="B25" s="130"/>
      <c r="C25" s="127"/>
      <c r="D25" s="132"/>
      <c r="E25" s="129"/>
      <c r="F25" s="53"/>
      <c r="G25" s="130"/>
      <c r="H25" s="131"/>
      <c r="I25" s="128"/>
      <c r="J25" s="129"/>
      <c r="K25" s="53"/>
    </row>
    <row r="26" ht="19.5" customHeight="1">
      <c r="A26" s="53"/>
      <c r="B26" s="130"/>
      <c r="C26" s="127"/>
      <c r="D26" s="132"/>
      <c r="E26" s="129"/>
      <c r="F26" s="53"/>
      <c r="G26" s="130"/>
      <c r="H26" s="131"/>
      <c r="I26" s="128"/>
      <c r="J26" s="129"/>
      <c r="K26" s="53"/>
    </row>
    <row r="27" ht="19.5" customHeight="1">
      <c r="A27" s="53"/>
      <c r="B27" s="130"/>
      <c r="C27" s="127"/>
      <c r="D27" s="132"/>
      <c r="E27" s="129"/>
      <c r="F27" s="53"/>
      <c r="G27" s="130"/>
      <c r="H27" s="131"/>
      <c r="I27" s="128"/>
      <c r="J27" s="129"/>
      <c r="K27" s="53"/>
    </row>
    <row r="28" ht="19.5" customHeight="1">
      <c r="A28" s="53"/>
      <c r="B28" s="130"/>
      <c r="C28" s="127"/>
      <c r="D28" s="132"/>
      <c r="E28" s="129"/>
      <c r="F28" s="53"/>
      <c r="G28" s="130"/>
      <c r="H28" s="131"/>
      <c r="I28" s="128"/>
      <c r="J28" s="129"/>
      <c r="K28" s="53"/>
    </row>
    <row r="29" ht="19.5" customHeight="1">
      <c r="A29" s="53"/>
      <c r="B29" s="130"/>
      <c r="C29" s="127"/>
      <c r="D29" s="132"/>
      <c r="E29" s="129"/>
      <c r="F29" s="53"/>
      <c r="G29" s="130"/>
      <c r="H29" s="131"/>
      <c r="I29" s="128"/>
      <c r="J29" s="129"/>
      <c r="K29" s="53"/>
    </row>
    <row r="30" ht="19.5" customHeight="1">
      <c r="A30" s="53"/>
      <c r="B30" s="130"/>
      <c r="C30" s="127"/>
      <c r="D30" s="132"/>
      <c r="E30" s="129"/>
      <c r="F30" s="53"/>
      <c r="G30" s="130"/>
      <c r="H30" s="131"/>
      <c r="I30" s="128"/>
      <c r="J30" s="129"/>
      <c r="K30" s="53"/>
    </row>
    <row r="31" ht="19.5" customHeight="1">
      <c r="A31" s="53"/>
      <c r="B31" s="130"/>
      <c r="C31" s="127"/>
      <c r="D31" s="132"/>
      <c r="E31" s="129"/>
      <c r="F31" s="53"/>
      <c r="G31" s="130"/>
      <c r="H31" s="131"/>
      <c r="I31" s="128"/>
      <c r="J31" s="129"/>
      <c r="K31" s="53"/>
    </row>
    <row r="32" ht="19.5" customHeight="1">
      <c r="A32" s="53"/>
      <c r="B32" s="133"/>
      <c r="C32" s="134"/>
      <c r="D32" s="135"/>
      <c r="E32" s="136"/>
      <c r="F32" s="53"/>
      <c r="G32" s="133"/>
      <c r="H32" s="137"/>
      <c r="I32" s="138"/>
      <c r="J32" s="136"/>
      <c r="K32" s="53"/>
    </row>
  </sheetData>
  <dataValidations>
    <dataValidation type="list" allowBlank="1" sqref="J4:J32">
      <formula1>Summary!$H$21:$I$38</formula1>
    </dataValidation>
    <dataValidation type="list" allowBlank="1" sqref="E4:E32">
      <formula1>Summary!$B$21:$C$58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.13"/>
    <col customWidth="1" min="2" max="2" width="10.5"/>
    <col customWidth="1" min="3" max="3" width="10.0"/>
    <col customWidth="1" min="4" max="4" width="20.88"/>
    <col customWidth="1" min="5" max="5" width="20.63"/>
    <col customWidth="1" min="6" max="6" width="5.13"/>
    <col customWidth="1" min="9" max="9" width="13.25"/>
    <col customWidth="1" min="10" max="10" width="18.13"/>
    <col customWidth="1" min="11" max="11" width="5.13"/>
  </cols>
  <sheetData>
    <row r="1" ht="48.0" customHeight="1">
      <c r="A1" s="112"/>
      <c r="B1" s="113" t="s">
        <v>4</v>
      </c>
      <c r="C1" s="112"/>
      <c r="D1" s="112"/>
      <c r="E1" s="112"/>
      <c r="F1" s="112"/>
      <c r="G1" s="113" t="s">
        <v>5</v>
      </c>
      <c r="H1" s="112"/>
      <c r="I1" s="112"/>
      <c r="J1" s="112"/>
      <c r="K1" s="112"/>
    </row>
    <row r="2" ht="12.0" customHeight="1">
      <c r="A2" s="1"/>
      <c r="B2" s="114"/>
      <c r="C2" s="114"/>
      <c r="D2" s="114"/>
      <c r="E2" s="114"/>
      <c r="F2" s="1"/>
      <c r="G2" s="114"/>
      <c r="H2" s="114"/>
      <c r="I2" s="114"/>
      <c r="J2" s="114"/>
      <c r="K2" s="1"/>
    </row>
    <row r="3" ht="24.0" customHeight="1">
      <c r="A3" s="53"/>
      <c r="B3" s="116" t="s">
        <v>42</v>
      </c>
      <c r="C3" s="116" t="s">
        <v>43</v>
      </c>
      <c r="D3" s="116" t="s">
        <v>44</v>
      </c>
      <c r="E3" s="116" t="s">
        <v>45</v>
      </c>
      <c r="F3" s="53"/>
      <c r="G3" s="116" t="s">
        <v>42</v>
      </c>
      <c r="H3" s="116" t="s">
        <v>43</v>
      </c>
      <c r="I3" s="116" t="s">
        <v>44</v>
      </c>
      <c r="J3" s="116" t="s">
        <v>45</v>
      </c>
      <c r="K3" s="53"/>
    </row>
    <row r="4" ht="19.5" customHeight="1">
      <c r="A4" s="115">
        <v>4793.0</v>
      </c>
      <c r="B4" s="117">
        <v>45776.0</v>
      </c>
      <c r="C4" s="118">
        <v>934.85</v>
      </c>
      <c r="D4" s="119" t="s">
        <v>48</v>
      </c>
      <c r="E4" s="120" t="s">
        <v>37</v>
      </c>
      <c r="F4" s="53"/>
      <c r="G4" s="117">
        <v>45754.0</v>
      </c>
      <c r="H4" s="118">
        <v>325.2</v>
      </c>
      <c r="I4" s="121"/>
      <c r="J4" s="120" t="s">
        <v>14</v>
      </c>
      <c r="K4" s="53"/>
    </row>
    <row r="5" ht="19.5" customHeight="1">
      <c r="A5" s="115">
        <v>4794.0</v>
      </c>
      <c r="B5" s="122">
        <v>45776.0</v>
      </c>
      <c r="C5" s="123">
        <v>210.0</v>
      </c>
      <c r="D5" s="124" t="s">
        <v>48</v>
      </c>
      <c r="E5" s="125" t="s">
        <v>34</v>
      </c>
      <c r="F5" s="53"/>
      <c r="G5" s="117">
        <v>45758.0</v>
      </c>
      <c r="H5" s="118">
        <v>3349.8</v>
      </c>
      <c r="I5" s="121"/>
      <c r="J5" s="120" t="s">
        <v>12</v>
      </c>
      <c r="K5" s="53"/>
    </row>
    <row r="6" ht="19.5" customHeight="1">
      <c r="A6" s="53"/>
      <c r="B6" s="122">
        <v>45777.0</v>
      </c>
      <c r="C6" s="123">
        <v>286.0</v>
      </c>
      <c r="D6" s="124" t="s">
        <v>58</v>
      </c>
      <c r="E6" s="125" t="s">
        <v>24</v>
      </c>
      <c r="F6" s="53"/>
      <c r="G6" s="117">
        <v>45768.0</v>
      </c>
      <c r="H6" s="123">
        <v>325.2</v>
      </c>
      <c r="I6" s="126"/>
      <c r="J6" s="125" t="s">
        <v>14</v>
      </c>
      <c r="K6" s="53"/>
    </row>
    <row r="7" ht="19.5" customHeight="1">
      <c r="A7" s="115">
        <v>4795.0</v>
      </c>
      <c r="B7" s="122">
        <v>45777.0</v>
      </c>
      <c r="C7" s="123">
        <v>500.0</v>
      </c>
      <c r="D7" s="124" t="s">
        <v>59</v>
      </c>
      <c r="E7" s="125" t="s">
        <v>28</v>
      </c>
      <c r="F7" s="53"/>
      <c r="G7" s="117">
        <v>45772.0</v>
      </c>
      <c r="H7" s="123">
        <v>3349.8</v>
      </c>
      <c r="I7" s="126"/>
      <c r="J7" s="125" t="s">
        <v>12</v>
      </c>
      <c r="K7" s="53"/>
    </row>
    <row r="8" ht="19.5" customHeight="1">
      <c r="A8" s="115">
        <v>4796.0</v>
      </c>
      <c r="B8" s="122">
        <v>45777.0</v>
      </c>
      <c r="C8" s="123">
        <v>500.0</v>
      </c>
      <c r="D8" s="124" t="s">
        <v>60</v>
      </c>
      <c r="E8" s="125" t="s">
        <v>28</v>
      </c>
      <c r="F8" s="53"/>
      <c r="G8" s="117"/>
      <c r="H8" s="127"/>
      <c r="I8" s="126"/>
      <c r="J8" s="125"/>
      <c r="K8" s="53"/>
    </row>
    <row r="9" ht="19.5" customHeight="1">
      <c r="A9" s="115">
        <v>4797.0</v>
      </c>
      <c r="B9" s="122">
        <v>45777.0</v>
      </c>
      <c r="C9" s="123">
        <v>500.0</v>
      </c>
      <c r="D9" s="124" t="s">
        <v>61</v>
      </c>
      <c r="E9" s="125" t="s">
        <v>27</v>
      </c>
      <c r="F9" s="53"/>
      <c r="G9" s="125"/>
      <c r="H9" s="127"/>
      <c r="I9" s="128"/>
      <c r="J9" s="129"/>
      <c r="K9" s="53"/>
    </row>
    <row r="10" ht="19.5" customHeight="1">
      <c r="A10" s="115">
        <v>5253.0</v>
      </c>
      <c r="B10" s="122">
        <v>45765.0</v>
      </c>
      <c r="C10" s="123">
        <v>861.44</v>
      </c>
      <c r="D10" s="124"/>
      <c r="E10" s="125" t="s">
        <v>20</v>
      </c>
      <c r="F10" s="53"/>
      <c r="G10" s="122"/>
      <c r="H10" s="127"/>
      <c r="I10" s="128"/>
      <c r="J10" s="129"/>
      <c r="K10" s="53"/>
    </row>
    <row r="11" ht="19.5" customHeight="1">
      <c r="A11" s="53"/>
      <c r="B11" s="122">
        <v>45769.0</v>
      </c>
      <c r="C11" s="123">
        <v>1238.25</v>
      </c>
      <c r="D11" s="124"/>
      <c r="E11" s="125" t="s">
        <v>21</v>
      </c>
      <c r="F11" s="53"/>
      <c r="G11" s="122"/>
      <c r="H11" s="127"/>
      <c r="I11" s="128"/>
      <c r="J11" s="129"/>
      <c r="K11" s="53"/>
    </row>
    <row r="12" ht="19.5" customHeight="1">
      <c r="A12" s="53"/>
      <c r="B12" s="122"/>
      <c r="C12" s="127"/>
      <c r="D12" s="124"/>
      <c r="E12" s="125"/>
      <c r="F12" s="53"/>
      <c r="G12" s="122"/>
      <c r="H12" s="127"/>
      <c r="I12" s="128"/>
      <c r="J12" s="129"/>
      <c r="K12" s="53"/>
    </row>
    <row r="13" ht="19.5" customHeight="1">
      <c r="A13" s="53"/>
      <c r="B13" s="122"/>
      <c r="C13" s="127"/>
      <c r="D13" s="124"/>
      <c r="E13" s="125"/>
      <c r="F13" s="53"/>
      <c r="G13" s="122"/>
      <c r="H13" s="127"/>
      <c r="I13" s="128"/>
      <c r="J13" s="129"/>
      <c r="K13" s="53"/>
    </row>
    <row r="14" ht="19.5" customHeight="1">
      <c r="A14" s="53"/>
      <c r="B14" s="122"/>
      <c r="C14" s="127"/>
      <c r="D14" s="124"/>
      <c r="E14" s="125"/>
      <c r="F14" s="53"/>
      <c r="G14" s="122"/>
      <c r="H14" s="127"/>
      <c r="I14" s="128"/>
      <c r="J14" s="129"/>
      <c r="K14" s="53"/>
    </row>
    <row r="15" ht="19.5" customHeight="1">
      <c r="A15" s="53"/>
      <c r="B15" s="122"/>
      <c r="C15" s="127"/>
      <c r="D15" s="124"/>
      <c r="E15" s="125"/>
      <c r="F15" s="53"/>
      <c r="G15" s="122"/>
      <c r="H15" s="127"/>
      <c r="I15" s="126"/>
      <c r="J15" s="125"/>
      <c r="K15" s="53"/>
    </row>
    <row r="16" ht="19.5" customHeight="1">
      <c r="A16" s="53"/>
      <c r="B16" s="122"/>
      <c r="C16" s="127"/>
      <c r="D16" s="124"/>
      <c r="E16" s="129"/>
      <c r="F16" s="53"/>
      <c r="G16" s="130"/>
      <c r="H16" s="131"/>
      <c r="I16" s="128"/>
      <c r="J16" s="129"/>
      <c r="K16" s="53"/>
    </row>
    <row r="17" ht="19.5" customHeight="1">
      <c r="A17" s="53"/>
      <c r="B17" s="122"/>
      <c r="C17" s="127"/>
      <c r="D17" s="124"/>
      <c r="E17" s="129"/>
      <c r="F17" s="53"/>
      <c r="G17" s="130"/>
      <c r="H17" s="131"/>
      <c r="I17" s="128"/>
      <c r="J17" s="129"/>
      <c r="K17" s="53"/>
    </row>
    <row r="18" ht="19.5" customHeight="1">
      <c r="A18" s="53"/>
      <c r="B18" s="130"/>
      <c r="C18" s="127"/>
      <c r="D18" s="124"/>
      <c r="E18" s="129"/>
      <c r="F18" s="53"/>
      <c r="G18" s="130"/>
      <c r="H18" s="131"/>
      <c r="I18" s="128"/>
      <c r="J18" s="129"/>
      <c r="K18" s="53"/>
    </row>
    <row r="19" ht="19.5" customHeight="1">
      <c r="A19" s="53"/>
      <c r="B19" s="130"/>
      <c r="C19" s="127"/>
      <c r="D19" s="124"/>
      <c r="E19" s="129"/>
      <c r="F19" s="53"/>
      <c r="G19" s="130"/>
      <c r="H19" s="131"/>
      <c r="I19" s="128"/>
      <c r="J19" s="129"/>
      <c r="K19" s="53"/>
    </row>
    <row r="20" ht="19.5" customHeight="1">
      <c r="A20" s="53"/>
      <c r="B20" s="130"/>
      <c r="C20" s="127"/>
      <c r="D20" s="132"/>
      <c r="E20" s="129"/>
      <c r="F20" s="53"/>
      <c r="G20" s="130"/>
      <c r="H20" s="131"/>
      <c r="I20" s="128"/>
      <c r="J20" s="129"/>
      <c r="K20" s="53"/>
    </row>
    <row r="21" ht="19.5" customHeight="1">
      <c r="A21" s="53"/>
      <c r="B21" s="130"/>
      <c r="C21" s="127"/>
      <c r="D21" s="132"/>
      <c r="E21" s="129"/>
      <c r="F21" s="53"/>
      <c r="G21" s="130"/>
      <c r="H21" s="131"/>
      <c r="I21" s="128"/>
      <c r="J21" s="129"/>
      <c r="K21" s="53"/>
    </row>
    <row r="22" ht="19.5" customHeight="1">
      <c r="A22" s="53"/>
      <c r="B22" s="130"/>
      <c r="C22" s="127"/>
      <c r="D22" s="132"/>
      <c r="E22" s="129"/>
      <c r="F22" s="53"/>
      <c r="G22" s="130"/>
      <c r="H22" s="131"/>
      <c r="I22" s="128"/>
      <c r="J22" s="129"/>
      <c r="K22" s="53"/>
    </row>
    <row r="23" ht="19.5" customHeight="1">
      <c r="A23" s="53"/>
      <c r="B23" s="130"/>
      <c r="C23" s="127"/>
      <c r="D23" s="132"/>
      <c r="E23" s="129"/>
      <c r="F23" s="53"/>
      <c r="G23" s="130"/>
      <c r="H23" s="131"/>
      <c r="I23" s="128"/>
      <c r="J23" s="129"/>
      <c r="K23" s="53"/>
    </row>
    <row r="24" ht="19.5" customHeight="1">
      <c r="A24" s="53"/>
      <c r="B24" s="130"/>
      <c r="C24" s="127"/>
      <c r="D24" s="132"/>
      <c r="E24" s="129"/>
      <c r="F24" s="53"/>
      <c r="G24" s="130"/>
      <c r="H24" s="131"/>
      <c r="I24" s="128"/>
      <c r="J24" s="129"/>
      <c r="K24" s="53"/>
    </row>
    <row r="25" ht="19.5" customHeight="1">
      <c r="A25" s="53"/>
      <c r="B25" s="130"/>
      <c r="C25" s="127"/>
      <c r="D25" s="132"/>
      <c r="E25" s="129"/>
      <c r="F25" s="53"/>
      <c r="G25" s="130"/>
      <c r="H25" s="131"/>
      <c r="I25" s="128"/>
      <c r="J25" s="129"/>
      <c r="K25" s="53"/>
    </row>
    <row r="26" ht="19.5" customHeight="1">
      <c r="A26" s="53"/>
      <c r="B26" s="130"/>
      <c r="C26" s="127"/>
      <c r="D26" s="132"/>
      <c r="E26" s="129"/>
      <c r="F26" s="53"/>
      <c r="G26" s="130"/>
      <c r="H26" s="131"/>
      <c r="I26" s="128"/>
      <c r="J26" s="129"/>
      <c r="K26" s="53"/>
    </row>
    <row r="27" ht="19.5" customHeight="1">
      <c r="A27" s="53"/>
      <c r="B27" s="130"/>
      <c r="C27" s="127"/>
      <c r="D27" s="132"/>
      <c r="E27" s="129"/>
      <c r="F27" s="53"/>
      <c r="G27" s="130"/>
      <c r="H27" s="131"/>
      <c r="I27" s="128"/>
      <c r="J27" s="129"/>
      <c r="K27" s="53"/>
    </row>
    <row r="28" ht="19.5" customHeight="1">
      <c r="A28" s="53"/>
      <c r="B28" s="130"/>
      <c r="C28" s="127"/>
      <c r="D28" s="132"/>
      <c r="E28" s="129"/>
      <c r="F28" s="53"/>
      <c r="G28" s="130"/>
      <c r="H28" s="131"/>
      <c r="I28" s="128"/>
      <c r="J28" s="129"/>
      <c r="K28" s="53"/>
    </row>
    <row r="29" ht="19.5" customHeight="1">
      <c r="A29" s="53"/>
      <c r="B29" s="130"/>
      <c r="C29" s="127"/>
      <c r="D29" s="132"/>
      <c r="E29" s="129"/>
      <c r="F29" s="53"/>
      <c r="G29" s="130"/>
      <c r="H29" s="131"/>
      <c r="I29" s="128"/>
      <c r="J29" s="129"/>
      <c r="K29" s="53"/>
    </row>
    <row r="30" ht="19.5" customHeight="1">
      <c r="A30" s="53"/>
      <c r="B30" s="130"/>
      <c r="C30" s="127"/>
      <c r="D30" s="132"/>
      <c r="E30" s="129"/>
      <c r="F30" s="53"/>
      <c r="G30" s="130"/>
      <c r="H30" s="131"/>
      <c r="I30" s="128"/>
      <c r="J30" s="129"/>
      <c r="K30" s="53"/>
    </row>
    <row r="31" ht="19.5" customHeight="1">
      <c r="A31" s="53"/>
      <c r="B31" s="130"/>
      <c r="C31" s="127"/>
      <c r="D31" s="132"/>
      <c r="E31" s="129"/>
      <c r="F31" s="53"/>
      <c r="G31" s="130"/>
      <c r="H31" s="131"/>
      <c r="I31" s="128"/>
      <c r="J31" s="129"/>
      <c r="K31" s="53"/>
    </row>
    <row r="32" ht="19.5" customHeight="1">
      <c r="A32" s="53"/>
      <c r="B32" s="133"/>
      <c r="C32" s="134"/>
      <c r="D32" s="135"/>
      <c r="E32" s="136"/>
      <c r="F32" s="53"/>
      <c r="G32" s="133"/>
      <c r="H32" s="137"/>
      <c r="I32" s="138"/>
      <c r="J32" s="136"/>
      <c r="K32" s="53"/>
    </row>
  </sheetData>
  <dataValidations>
    <dataValidation type="list" allowBlank="1" sqref="J4:J32">
      <formula1>Summary!$H$21:$I$38</formula1>
    </dataValidation>
    <dataValidation type="list" allowBlank="1" sqref="E4:E32">
      <formula1>Summary!$B$21:$C$58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.13"/>
    <col customWidth="1" min="2" max="2" width="10.5"/>
    <col customWidth="1" min="3" max="3" width="10.0"/>
    <col customWidth="1" min="4" max="4" width="20.88"/>
    <col customWidth="1" min="5" max="5" width="20.63"/>
    <col customWidth="1" min="6" max="6" width="5.13"/>
    <col customWidth="1" min="9" max="9" width="13.25"/>
    <col customWidth="1" min="10" max="10" width="18.13"/>
    <col customWidth="1" min="11" max="11" width="5.13"/>
  </cols>
  <sheetData>
    <row r="1" ht="48.0" customHeight="1">
      <c r="A1" s="112"/>
      <c r="B1" s="113" t="s">
        <v>4</v>
      </c>
      <c r="C1" s="112"/>
      <c r="D1" s="112"/>
      <c r="E1" s="112"/>
      <c r="F1" s="112"/>
      <c r="G1" s="113" t="s">
        <v>5</v>
      </c>
      <c r="H1" s="112"/>
      <c r="I1" s="112"/>
      <c r="J1" s="112"/>
      <c r="K1" s="112"/>
    </row>
    <row r="2" ht="12.0" customHeight="1">
      <c r="A2" s="1"/>
      <c r="B2" s="114"/>
      <c r="C2" s="114"/>
      <c r="D2" s="114"/>
      <c r="E2" s="114"/>
      <c r="F2" s="1"/>
      <c r="G2" s="114"/>
      <c r="H2" s="114"/>
      <c r="I2" s="114"/>
      <c r="J2" s="114"/>
      <c r="K2" s="1"/>
    </row>
    <row r="3" ht="24.0" customHeight="1">
      <c r="A3" s="53"/>
      <c r="B3" s="116" t="s">
        <v>42</v>
      </c>
      <c r="C3" s="116" t="s">
        <v>43</v>
      </c>
      <c r="D3" s="116" t="s">
        <v>44</v>
      </c>
      <c r="E3" s="116" t="s">
        <v>45</v>
      </c>
      <c r="F3" s="53"/>
      <c r="G3" s="116" t="s">
        <v>42</v>
      </c>
      <c r="H3" s="116" t="s">
        <v>43</v>
      </c>
      <c r="I3" s="116" t="s">
        <v>44</v>
      </c>
      <c r="J3" s="116" t="s">
        <v>45</v>
      </c>
      <c r="K3" s="53"/>
    </row>
    <row r="4" ht="19.5" customHeight="1">
      <c r="A4" s="115">
        <v>4798.0</v>
      </c>
      <c r="B4" s="117">
        <v>45789.0</v>
      </c>
      <c r="C4" s="118">
        <v>5.0</v>
      </c>
      <c r="D4" s="119" t="s">
        <v>62</v>
      </c>
      <c r="E4" s="120" t="s">
        <v>37</v>
      </c>
      <c r="F4" s="53"/>
      <c r="G4" s="117">
        <v>45782.0</v>
      </c>
      <c r="H4" s="118">
        <v>325.2</v>
      </c>
      <c r="I4" s="121"/>
      <c r="J4" s="120" t="s">
        <v>14</v>
      </c>
      <c r="K4" s="53"/>
    </row>
    <row r="5" ht="19.5" customHeight="1">
      <c r="A5" s="53"/>
      <c r="B5" s="122">
        <v>45793.0</v>
      </c>
      <c r="C5" s="123">
        <v>861.44</v>
      </c>
      <c r="D5" s="124"/>
      <c r="E5" s="125" t="s">
        <v>20</v>
      </c>
      <c r="F5" s="53"/>
      <c r="G5" s="117">
        <v>45786.0</v>
      </c>
      <c r="H5" s="118">
        <v>3349.8</v>
      </c>
      <c r="I5" s="121"/>
      <c r="J5" s="120" t="s">
        <v>12</v>
      </c>
      <c r="K5" s="53"/>
    </row>
    <row r="6" ht="19.5" customHeight="1">
      <c r="A6" s="53"/>
      <c r="B6" s="122">
        <v>45798.0</v>
      </c>
      <c r="C6" s="123">
        <v>1238.25</v>
      </c>
      <c r="D6" s="124"/>
      <c r="E6" s="125" t="s">
        <v>21</v>
      </c>
      <c r="F6" s="53"/>
      <c r="G6" s="117">
        <v>45796.0</v>
      </c>
      <c r="H6" s="123">
        <v>325.2</v>
      </c>
      <c r="I6" s="126"/>
      <c r="J6" s="125" t="s">
        <v>14</v>
      </c>
      <c r="K6" s="53"/>
    </row>
    <row r="7" ht="19.5" customHeight="1">
      <c r="A7" s="53"/>
      <c r="B7" s="122"/>
      <c r="C7" s="127"/>
      <c r="D7" s="124"/>
      <c r="E7" s="125"/>
      <c r="F7" s="53"/>
      <c r="G7" s="117">
        <v>45799.0</v>
      </c>
      <c r="H7" s="123">
        <v>3349.8</v>
      </c>
      <c r="I7" s="126"/>
      <c r="J7" s="125" t="s">
        <v>12</v>
      </c>
      <c r="K7" s="53"/>
    </row>
    <row r="8" ht="19.5" customHeight="1">
      <c r="A8" s="53"/>
      <c r="B8" s="122"/>
      <c r="C8" s="127"/>
      <c r="D8" s="124"/>
      <c r="E8" s="125"/>
      <c r="F8" s="53"/>
      <c r="G8" s="117"/>
      <c r="H8" s="127"/>
      <c r="I8" s="126"/>
      <c r="J8" s="125"/>
      <c r="K8" s="53"/>
    </row>
    <row r="9" ht="19.5" customHeight="1">
      <c r="A9" s="53"/>
      <c r="B9" s="122"/>
      <c r="C9" s="127"/>
      <c r="D9" s="124"/>
      <c r="E9" s="125"/>
      <c r="F9" s="53"/>
      <c r="G9" s="125"/>
      <c r="H9" s="127"/>
      <c r="I9" s="128"/>
      <c r="J9" s="129"/>
      <c r="K9" s="53"/>
    </row>
    <row r="10" ht="19.5" customHeight="1">
      <c r="A10" s="53"/>
      <c r="B10" s="122"/>
      <c r="C10" s="127"/>
      <c r="D10" s="124"/>
      <c r="E10" s="125"/>
      <c r="F10" s="53"/>
      <c r="G10" s="122"/>
      <c r="H10" s="127"/>
      <c r="I10" s="128"/>
      <c r="J10" s="129"/>
      <c r="K10" s="53"/>
    </row>
    <row r="11" ht="19.5" customHeight="1">
      <c r="A11" s="53"/>
      <c r="B11" s="122"/>
      <c r="C11" s="127"/>
      <c r="D11" s="124"/>
      <c r="E11" s="125"/>
      <c r="F11" s="53"/>
      <c r="G11" s="122"/>
      <c r="H11" s="127"/>
      <c r="I11" s="128"/>
      <c r="J11" s="129"/>
      <c r="K11" s="53"/>
    </row>
    <row r="12" ht="19.5" customHeight="1">
      <c r="A12" s="53"/>
      <c r="B12" s="122"/>
      <c r="C12" s="127"/>
      <c r="D12" s="124"/>
      <c r="E12" s="125"/>
      <c r="F12" s="53"/>
      <c r="G12" s="122"/>
      <c r="H12" s="127"/>
      <c r="I12" s="128"/>
      <c r="J12" s="129"/>
      <c r="K12" s="53"/>
    </row>
    <row r="13" ht="19.5" customHeight="1">
      <c r="A13" s="53"/>
      <c r="B13" s="122"/>
      <c r="C13" s="127"/>
      <c r="D13" s="124"/>
      <c r="E13" s="125"/>
      <c r="F13" s="53"/>
      <c r="G13" s="122"/>
      <c r="H13" s="127"/>
      <c r="I13" s="128"/>
      <c r="J13" s="129"/>
      <c r="K13" s="53"/>
    </row>
    <row r="14" ht="19.5" customHeight="1">
      <c r="A14" s="53"/>
      <c r="B14" s="122"/>
      <c r="C14" s="127"/>
      <c r="D14" s="124"/>
      <c r="E14" s="125"/>
      <c r="F14" s="53"/>
      <c r="G14" s="122"/>
      <c r="H14" s="127"/>
      <c r="I14" s="128"/>
      <c r="J14" s="129"/>
      <c r="K14" s="53"/>
    </row>
    <row r="15" ht="19.5" customHeight="1">
      <c r="A15" s="53"/>
      <c r="B15" s="122"/>
      <c r="C15" s="127"/>
      <c r="D15" s="124"/>
      <c r="E15" s="125"/>
      <c r="F15" s="53"/>
      <c r="G15" s="122"/>
      <c r="H15" s="127"/>
      <c r="I15" s="126"/>
      <c r="J15" s="125"/>
      <c r="K15" s="53"/>
    </row>
    <row r="16" ht="19.5" customHeight="1">
      <c r="A16" s="53"/>
      <c r="B16" s="122"/>
      <c r="C16" s="127"/>
      <c r="D16" s="124"/>
      <c r="E16" s="129"/>
      <c r="F16" s="53"/>
      <c r="G16" s="130"/>
      <c r="H16" s="131"/>
      <c r="I16" s="128"/>
      <c r="J16" s="129"/>
      <c r="K16" s="53"/>
    </row>
    <row r="17" ht="19.5" customHeight="1">
      <c r="A17" s="53"/>
      <c r="B17" s="122"/>
      <c r="C17" s="127"/>
      <c r="D17" s="124"/>
      <c r="E17" s="129"/>
      <c r="F17" s="53"/>
      <c r="G17" s="130"/>
      <c r="H17" s="131"/>
      <c r="I17" s="128"/>
      <c r="J17" s="129"/>
      <c r="K17" s="53"/>
    </row>
    <row r="18" ht="19.5" customHeight="1">
      <c r="A18" s="53"/>
      <c r="B18" s="130"/>
      <c r="C18" s="127"/>
      <c r="D18" s="124"/>
      <c r="E18" s="129"/>
      <c r="F18" s="53"/>
      <c r="G18" s="130"/>
      <c r="H18" s="131"/>
      <c r="I18" s="128"/>
      <c r="J18" s="129"/>
      <c r="K18" s="53"/>
    </row>
    <row r="19" ht="19.5" customHeight="1">
      <c r="A19" s="53"/>
      <c r="B19" s="130"/>
      <c r="C19" s="127"/>
      <c r="D19" s="124"/>
      <c r="E19" s="129"/>
      <c r="F19" s="53"/>
      <c r="G19" s="130"/>
      <c r="H19" s="131"/>
      <c r="I19" s="128"/>
      <c r="J19" s="129"/>
      <c r="K19" s="53"/>
    </row>
    <row r="20" ht="19.5" customHeight="1">
      <c r="A20" s="53"/>
      <c r="B20" s="130"/>
      <c r="C20" s="127"/>
      <c r="D20" s="132"/>
      <c r="E20" s="129"/>
      <c r="F20" s="53"/>
      <c r="G20" s="130"/>
      <c r="H20" s="131"/>
      <c r="I20" s="128"/>
      <c r="J20" s="129"/>
      <c r="K20" s="53"/>
    </row>
    <row r="21" ht="19.5" customHeight="1">
      <c r="A21" s="53"/>
      <c r="B21" s="130"/>
      <c r="C21" s="127"/>
      <c r="D21" s="132"/>
      <c r="E21" s="129"/>
      <c r="F21" s="53"/>
      <c r="G21" s="130"/>
      <c r="H21" s="131"/>
      <c r="I21" s="128"/>
      <c r="J21" s="129"/>
      <c r="K21" s="53"/>
    </row>
    <row r="22" ht="19.5" customHeight="1">
      <c r="A22" s="53"/>
      <c r="B22" s="130"/>
      <c r="C22" s="127"/>
      <c r="D22" s="132"/>
      <c r="E22" s="129"/>
      <c r="F22" s="53"/>
      <c r="G22" s="130"/>
      <c r="H22" s="131"/>
      <c r="I22" s="128"/>
      <c r="J22" s="129"/>
      <c r="K22" s="53"/>
    </row>
    <row r="23" ht="19.5" customHeight="1">
      <c r="A23" s="53"/>
      <c r="B23" s="130"/>
      <c r="C23" s="127"/>
      <c r="D23" s="132"/>
      <c r="E23" s="129"/>
      <c r="F23" s="53"/>
      <c r="G23" s="130"/>
      <c r="H23" s="131"/>
      <c r="I23" s="128"/>
      <c r="J23" s="129"/>
      <c r="K23" s="53"/>
    </row>
    <row r="24" ht="19.5" customHeight="1">
      <c r="A24" s="53"/>
      <c r="B24" s="130"/>
      <c r="C24" s="127"/>
      <c r="D24" s="132"/>
      <c r="E24" s="129"/>
      <c r="F24" s="53"/>
      <c r="G24" s="130"/>
      <c r="H24" s="131"/>
      <c r="I24" s="128"/>
      <c r="J24" s="129"/>
      <c r="K24" s="53"/>
    </row>
    <row r="25" ht="19.5" customHeight="1">
      <c r="A25" s="53"/>
      <c r="B25" s="130"/>
      <c r="C25" s="127"/>
      <c r="D25" s="132"/>
      <c r="E25" s="129"/>
      <c r="F25" s="53"/>
      <c r="G25" s="130"/>
      <c r="H25" s="131"/>
      <c r="I25" s="128"/>
      <c r="J25" s="129"/>
      <c r="K25" s="53"/>
    </row>
    <row r="26" ht="19.5" customHeight="1">
      <c r="A26" s="53"/>
      <c r="B26" s="130"/>
      <c r="C26" s="127"/>
      <c r="D26" s="132"/>
      <c r="E26" s="129"/>
      <c r="F26" s="53"/>
      <c r="G26" s="130"/>
      <c r="H26" s="131"/>
      <c r="I26" s="128"/>
      <c r="J26" s="129"/>
      <c r="K26" s="53"/>
    </row>
    <row r="27" ht="19.5" customHeight="1">
      <c r="A27" s="53"/>
      <c r="B27" s="130"/>
      <c r="C27" s="127"/>
      <c r="D27" s="132"/>
      <c r="E27" s="129"/>
      <c r="F27" s="53"/>
      <c r="G27" s="130"/>
      <c r="H27" s="131"/>
      <c r="I27" s="128"/>
      <c r="J27" s="129"/>
      <c r="K27" s="53"/>
    </row>
    <row r="28" ht="19.5" customHeight="1">
      <c r="A28" s="53"/>
      <c r="B28" s="130"/>
      <c r="C28" s="127"/>
      <c r="D28" s="132"/>
      <c r="E28" s="129"/>
      <c r="F28" s="53"/>
      <c r="G28" s="130"/>
      <c r="H28" s="131"/>
      <c r="I28" s="128"/>
      <c r="J28" s="129"/>
      <c r="K28" s="53"/>
    </row>
    <row r="29" ht="19.5" customHeight="1">
      <c r="A29" s="53"/>
      <c r="B29" s="130"/>
      <c r="C29" s="127"/>
      <c r="D29" s="132"/>
      <c r="E29" s="129"/>
      <c r="F29" s="53"/>
      <c r="G29" s="130"/>
      <c r="H29" s="131"/>
      <c r="I29" s="128"/>
      <c r="J29" s="129"/>
      <c r="K29" s="53"/>
    </row>
    <row r="30" ht="19.5" customHeight="1">
      <c r="A30" s="53"/>
      <c r="B30" s="130"/>
      <c r="C30" s="127"/>
      <c r="D30" s="132"/>
      <c r="E30" s="129"/>
      <c r="F30" s="53"/>
      <c r="G30" s="130"/>
      <c r="H30" s="131"/>
      <c r="I30" s="128"/>
      <c r="J30" s="129"/>
      <c r="K30" s="53"/>
    </row>
    <row r="31" ht="19.5" customHeight="1">
      <c r="A31" s="53"/>
      <c r="B31" s="130"/>
      <c r="C31" s="127"/>
      <c r="D31" s="132"/>
      <c r="E31" s="129"/>
      <c r="F31" s="53"/>
      <c r="G31" s="130"/>
      <c r="H31" s="131"/>
      <c r="I31" s="128"/>
      <c r="J31" s="129"/>
      <c r="K31" s="53"/>
    </row>
    <row r="32" ht="19.5" customHeight="1">
      <c r="A32" s="53"/>
      <c r="B32" s="133"/>
      <c r="C32" s="134"/>
      <c r="D32" s="135"/>
      <c r="E32" s="136"/>
      <c r="F32" s="53"/>
      <c r="G32" s="133"/>
      <c r="H32" s="137"/>
      <c r="I32" s="138"/>
      <c r="J32" s="136"/>
      <c r="K32" s="53"/>
    </row>
  </sheetData>
  <dataValidations>
    <dataValidation type="list" allowBlank="1" sqref="J4:J32">
      <formula1>Summary!$H$21:$I$38</formula1>
    </dataValidation>
    <dataValidation type="list" allowBlank="1" sqref="E4:E32">
      <formula1>Summary!$B$21:$C$58</formula1>
    </dataValidation>
  </dataValidation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.13"/>
    <col customWidth="1" min="2" max="2" width="10.5"/>
    <col customWidth="1" min="3" max="3" width="10.0"/>
    <col customWidth="1" min="4" max="4" width="20.88"/>
    <col customWidth="1" min="5" max="5" width="20.63"/>
    <col customWidth="1" min="6" max="6" width="5.13"/>
    <col customWidth="1" min="9" max="9" width="13.25"/>
    <col customWidth="1" min="10" max="10" width="18.13"/>
    <col customWidth="1" min="11" max="11" width="5.13"/>
  </cols>
  <sheetData>
    <row r="1" ht="48.0" customHeight="1">
      <c r="A1" s="112"/>
      <c r="B1" s="113" t="s">
        <v>4</v>
      </c>
      <c r="C1" s="112"/>
      <c r="D1" s="112"/>
      <c r="E1" s="112"/>
      <c r="F1" s="112"/>
      <c r="G1" s="113" t="s">
        <v>5</v>
      </c>
      <c r="H1" s="112"/>
      <c r="I1" s="112"/>
      <c r="J1" s="112"/>
      <c r="K1" s="112"/>
    </row>
    <row r="2" ht="12.0" customHeight="1">
      <c r="A2" s="1"/>
      <c r="B2" s="114"/>
      <c r="C2" s="114"/>
      <c r="D2" s="114"/>
      <c r="E2" s="114"/>
      <c r="F2" s="1"/>
      <c r="G2" s="114"/>
      <c r="H2" s="114"/>
      <c r="I2" s="114"/>
      <c r="J2" s="114"/>
      <c r="K2" s="1"/>
    </row>
    <row r="3" ht="24.0" customHeight="1">
      <c r="A3" s="53"/>
      <c r="B3" s="116" t="s">
        <v>42</v>
      </c>
      <c r="C3" s="116" t="s">
        <v>43</v>
      </c>
      <c r="D3" s="116" t="s">
        <v>44</v>
      </c>
      <c r="E3" s="116" t="s">
        <v>45</v>
      </c>
      <c r="F3" s="53"/>
      <c r="G3" s="116" t="s">
        <v>42</v>
      </c>
      <c r="H3" s="116" t="s">
        <v>43</v>
      </c>
      <c r="I3" s="116" t="s">
        <v>44</v>
      </c>
      <c r="J3" s="116" t="s">
        <v>45</v>
      </c>
      <c r="K3" s="53"/>
    </row>
    <row r="4" ht="19.5" customHeight="1">
      <c r="A4" s="115"/>
      <c r="B4" s="117">
        <v>45826.0</v>
      </c>
      <c r="C4" s="118">
        <v>861.44</v>
      </c>
      <c r="D4" s="119"/>
      <c r="E4" s="120" t="s">
        <v>20</v>
      </c>
      <c r="F4" s="53"/>
      <c r="G4" s="117">
        <v>45814.0</v>
      </c>
      <c r="H4" s="118">
        <v>3399.8</v>
      </c>
      <c r="I4" s="121"/>
      <c r="J4" s="120" t="s">
        <v>12</v>
      </c>
      <c r="K4" s="53"/>
    </row>
    <row r="5" ht="19.5" customHeight="1">
      <c r="A5" s="53"/>
      <c r="B5" s="122">
        <v>45831.0</v>
      </c>
      <c r="C5" s="123">
        <v>1238.25</v>
      </c>
      <c r="D5" s="124"/>
      <c r="E5" s="125" t="s">
        <v>21</v>
      </c>
      <c r="F5" s="53"/>
      <c r="G5" s="117">
        <v>45812.0</v>
      </c>
      <c r="H5" s="118">
        <v>55.83</v>
      </c>
      <c r="I5" s="121"/>
      <c r="J5" s="120" t="s">
        <v>12</v>
      </c>
      <c r="K5" s="53"/>
    </row>
    <row r="6" ht="19.5" customHeight="1">
      <c r="A6" s="115">
        <v>4799.0</v>
      </c>
      <c r="B6" s="122">
        <v>45836.0</v>
      </c>
      <c r="C6" s="123">
        <v>1222.38</v>
      </c>
      <c r="D6" s="124" t="s">
        <v>50</v>
      </c>
      <c r="E6" s="125" t="s">
        <v>35</v>
      </c>
      <c r="F6" s="53"/>
      <c r="G6" s="117">
        <v>45810.0</v>
      </c>
      <c r="H6" s="123">
        <v>1084.0</v>
      </c>
      <c r="I6" s="126"/>
      <c r="J6" s="125" t="s">
        <v>14</v>
      </c>
      <c r="K6" s="53"/>
    </row>
    <row r="7" ht="19.5" customHeight="1">
      <c r="A7" s="115"/>
      <c r="B7" s="122"/>
      <c r="C7" s="139"/>
      <c r="D7" s="124"/>
      <c r="E7" s="125"/>
      <c r="F7" s="53"/>
      <c r="G7" s="117">
        <v>45828.0</v>
      </c>
      <c r="H7" s="123">
        <v>3349.8</v>
      </c>
      <c r="I7" s="126"/>
      <c r="J7" s="125" t="s">
        <v>12</v>
      </c>
      <c r="K7" s="53"/>
    </row>
    <row r="8" ht="19.5" customHeight="1">
      <c r="A8" s="115"/>
      <c r="B8" s="122"/>
      <c r="C8" s="139"/>
      <c r="D8" s="124"/>
      <c r="E8" s="125"/>
      <c r="F8" s="53"/>
      <c r="G8" s="117">
        <v>45838.0</v>
      </c>
      <c r="H8" s="123">
        <v>379.4</v>
      </c>
      <c r="I8" s="126"/>
      <c r="J8" s="125" t="s">
        <v>14</v>
      </c>
      <c r="K8" s="53"/>
    </row>
    <row r="9" ht="19.5" customHeight="1">
      <c r="A9" s="53"/>
      <c r="B9" s="122"/>
      <c r="C9" s="127"/>
      <c r="D9" s="124"/>
      <c r="E9" s="125"/>
      <c r="F9" s="53"/>
      <c r="G9" s="125"/>
      <c r="H9" s="127"/>
      <c r="I9" s="128"/>
      <c r="J9" s="129"/>
      <c r="K9" s="53"/>
    </row>
    <row r="10" ht="19.5" customHeight="1">
      <c r="A10" s="53"/>
      <c r="B10" s="122"/>
      <c r="C10" s="127"/>
      <c r="D10" s="124"/>
      <c r="E10" s="125"/>
      <c r="F10" s="53"/>
      <c r="G10" s="122"/>
      <c r="H10" s="127"/>
      <c r="I10" s="128"/>
      <c r="J10" s="129"/>
      <c r="K10" s="53"/>
    </row>
    <row r="11" ht="19.5" customHeight="1">
      <c r="A11" s="53"/>
      <c r="B11" s="122"/>
      <c r="C11" s="127"/>
      <c r="D11" s="124"/>
      <c r="E11" s="125"/>
      <c r="F11" s="53"/>
      <c r="G11" s="122"/>
      <c r="H11" s="127"/>
      <c r="I11" s="128"/>
      <c r="J11" s="129"/>
      <c r="K11" s="53"/>
    </row>
    <row r="12" ht="19.5" customHeight="1">
      <c r="A12" s="53"/>
      <c r="B12" s="122"/>
      <c r="C12" s="127"/>
      <c r="D12" s="124"/>
      <c r="E12" s="125"/>
      <c r="F12" s="53"/>
      <c r="G12" s="122"/>
      <c r="H12" s="127"/>
      <c r="I12" s="128"/>
      <c r="J12" s="129"/>
      <c r="K12" s="53"/>
    </row>
    <row r="13" ht="19.5" customHeight="1">
      <c r="A13" s="53"/>
      <c r="B13" s="122"/>
      <c r="C13" s="127"/>
      <c r="D13" s="124"/>
      <c r="E13" s="125"/>
      <c r="F13" s="53"/>
      <c r="G13" s="122"/>
      <c r="H13" s="127"/>
      <c r="I13" s="128"/>
      <c r="J13" s="129"/>
      <c r="K13" s="53"/>
    </row>
    <row r="14" ht="19.5" customHeight="1">
      <c r="A14" s="53"/>
      <c r="B14" s="122"/>
      <c r="C14" s="127"/>
      <c r="D14" s="124"/>
      <c r="E14" s="125"/>
      <c r="F14" s="53"/>
      <c r="G14" s="122"/>
      <c r="H14" s="127"/>
      <c r="I14" s="128"/>
      <c r="J14" s="129"/>
      <c r="K14" s="53"/>
    </row>
    <row r="15" ht="19.5" customHeight="1">
      <c r="A15" s="53"/>
      <c r="B15" s="122"/>
      <c r="C15" s="127"/>
      <c r="D15" s="124"/>
      <c r="E15" s="125"/>
      <c r="F15" s="53"/>
      <c r="G15" s="122"/>
      <c r="H15" s="127"/>
      <c r="I15" s="126"/>
      <c r="J15" s="125"/>
      <c r="K15" s="53"/>
    </row>
    <row r="16" ht="19.5" customHeight="1">
      <c r="A16" s="53"/>
      <c r="B16" s="122"/>
      <c r="C16" s="127"/>
      <c r="D16" s="124"/>
      <c r="E16" s="129"/>
      <c r="F16" s="53"/>
      <c r="G16" s="130"/>
      <c r="H16" s="131"/>
      <c r="I16" s="128"/>
      <c r="J16" s="129"/>
      <c r="K16" s="53"/>
    </row>
    <row r="17" ht="19.5" customHeight="1">
      <c r="A17" s="53"/>
      <c r="B17" s="122"/>
      <c r="C17" s="127"/>
      <c r="D17" s="124"/>
      <c r="E17" s="129"/>
      <c r="F17" s="53"/>
      <c r="G17" s="130"/>
      <c r="H17" s="131"/>
      <c r="I17" s="128"/>
      <c r="J17" s="129"/>
      <c r="K17" s="53"/>
    </row>
    <row r="18" ht="19.5" customHeight="1">
      <c r="A18" s="53"/>
      <c r="B18" s="130"/>
      <c r="C18" s="127"/>
      <c r="D18" s="124"/>
      <c r="E18" s="129"/>
      <c r="F18" s="53"/>
      <c r="G18" s="130"/>
      <c r="H18" s="131"/>
      <c r="I18" s="128"/>
      <c r="J18" s="129"/>
      <c r="K18" s="53"/>
    </row>
    <row r="19" ht="19.5" customHeight="1">
      <c r="A19" s="53"/>
      <c r="B19" s="130"/>
      <c r="C19" s="127"/>
      <c r="D19" s="124"/>
      <c r="E19" s="129"/>
      <c r="F19" s="53"/>
      <c r="G19" s="130"/>
      <c r="H19" s="131"/>
      <c r="I19" s="128"/>
      <c r="J19" s="129"/>
      <c r="K19" s="53"/>
    </row>
    <row r="20" ht="19.5" customHeight="1">
      <c r="A20" s="53"/>
      <c r="B20" s="130"/>
      <c r="C20" s="127"/>
      <c r="D20" s="132"/>
      <c r="E20" s="129"/>
      <c r="F20" s="53"/>
      <c r="G20" s="130"/>
      <c r="H20" s="131"/>
      <c r="I20" s="128"/>
      <c r="J20" s="129"/>
      <c r="K20" s="53"/>
    </row>
    <row r="21" ht="19.5" customHeight="1">
      <c r="A21" s="53"/>
      <c r="B21" s="130"/>
      <c r="C21" s="127"/>
      <c r="D21" s="132"/>
      <c r="E21" s="129"/>
      <c r="F21" s="53"/>
      <c r="G21" s="130"/>
      <c r="H21" s="131"/>
      <c r="I21" s="128"/>
      <c r="J21" s="129"/>
      <c r="K21" s="53"/>
    </row>
    <row r="22" ht="19.5" customHeight="1">
      <c r="A22" s="53"/>
      <c r="B22" s="130"/>
      <c r="C22" s="127"/>
      <c r="D22" s="132"/>
      <c r="E22" s="129"/>
      <c r="F22" s="53"/>
      <c r="G22" s="130"/>
      <c r="H22" s="131"/>
      <c r="I22" s="128"/>
      <c r="J22" s="129"/>
      <c r="K22" s="53"/>
    </row>
    <row r="23" ht="19.5" customHeight="1">
      <c r="A23" s="53"/>
      <c r="B23" s="130"/>
      <c r="C23" s="127"/>
      <c r="D23" s="132"/>
      <c r="E23" s="129"/>
      <c r="F23" s="53"/>
      <c r="G23" s="130"/>
      <c r="H23" s="131"/>
      <c r="I23" s="128"/>
      <c r="J23" s="129"/>
      <c r="K23" s="53"/>
    </row>
    <row r="24" ht="19.5" customHeight="1">
      <c r="A24" s="53"/>
      <c r="B24" s="130"/>
      <c r="C24" s="127"/>
      <c r="D24" s="132"/>
      <c r="E24" s="129"/>
      <c r="F24" s="53"/>
      <c r="G24" s="130"/>
      <c r="H24" s="131"/>
      <c r="I24" s="128"/>
      <c r="J24" s="129"/>
      <c r="K24" s="53"/>
    </row>
    <row r="25" ht="19.5" customHeight="1">
      <c r="A25" s="53"/>
      <c r="B25" s="130"/>
      <c r="C25" s="127"/>
      <c r="D25" s="132"/>
      <c r="E25" s="129"/>
      <c r="F25" s="53"/>
      <c r="G25" s="130"/>
      <c r="H25" s="131"/>
      <c r="I25" s="128"/>
      <c r="J25" s="129"/>
      <c r="K25" s="53"/>
    </row>
    <row r="26" ht="19.5" customHeight="1">
      <c r="A26" s="53"/>
      <c r="B26" s="130"/>
      <c r="C26" s="127"/>
      <c r="D26" s="132"/>
      <c r="E26" s="129"/>
      <c r="F26" s="53"/>
      <c r="G26" s="130"/>
      <c r="H26" s="131"/>
      <c r="I26" s="128"/>
      <c r="J26" s="129"/>
      <c r="K26" s="53"/>
    </row>
    <row r="27" ht="19.5" customHeight="1">
      <c r="A27" s="53"/>
      <c r="B27" s="130"/>
      <c r="C27" s="127"/>
      <c r="D27" s="132"/>
      <c r="E27" s="129"/>
      <c r="F27" s="53"/>
      <c r="G27" s="130"/>
      <c r="H27" s="131"/>
      <c r="I27" s="128"/>
      <c r="J27" s="129"/>
      <c r="K27" s="53"/>
    </row>
    <row r="28" ht="19.5" customHeight="1">
      <c r="A28" s="53"/>
      <c r="B28" s="130"/>
      <c r="C28" s="127"/>
      <c r="D28" s="132"/>
      <c r="E28" s="129"/>
      <c r="F28" s="53"/>
      <c r="G28" s="130"/>
      <c r="H28" s="131"/>
      <c r="I28" s="128"/>
      <c r="J28" s="129"/>
      <c r="K28" s="53"/>
    </row>
    <row r="29" ht="19.5" customHeight="1">
      <c r="A29" s="53"/>
      <c r="B29" s="130"/>
      <c r="C29" s="127"/>
      <c r="D29" s="132"/>
      <c r="E29" s="129"/>
      <c r="F29" s="53"/>
      <c r="G29" s="130"/>
      <c r="H29" s="131"/>
      <c r="I29" s="128"/>
      <c r="J29" s="129"/>
      <c r="K29" s="53"/>
    </row>
    <row r="30" ht="19.5" customHeight="1">
      <c r="A30" s="53"/>
      <c r="B30" s="130"/>
      <c r="C30" s="127"/>
      <c r="D30" s="132"/>
      <c r="E30" s="129"/>
      <c r="F30" s="53"/>
      <c r="G30" s="130"/>
      <c r="H30" s="131"/>
      <c r="I30" s="128"/>
      <c r="J30" s="129"/>
      <c r="K30" s="53"/>
    </row>
    <row r="31" ht="19.5" customHeight="1">
      <c r="A31" s="53"/>
      <c r="B31" s="130"/>
      <c r="C31" s="127"/>
      <c r="D31" s="132"/>
      <c r="E31" s="129"/>
      <c r="F31" s="53"/>
      <c r="G31" s="130"/>
      <c r="H31" s="131"/>
      <c r="I31" s="128"/>
      <c r="J31" s="129"/>
      <c r="K31" s="53"/>
    </row>
    <row r="32" ht="19.5" customHeight="1">
      <c r="A32" s="53"/>
      <c r="B32" s="133"/>
      <c r="C32" s="134"/>
      <c r="D32" s="135"/>
      <c r="E32" s="136"/>
      <c r="F32" s="53"/>
      <c r="G32" s="133"/>
      <c r="H32" s="137"/>
      <c r="I32" s="138"/>
      <c r="J32" s="136"/>
      <c r="K32" s="53"/>
    </row>
  </sheetData>
  <dataValidations>
    <dataValidation type="list" allowBlank="1" sqref="J4:J32">
      <formula1>Summary!$H$21:$I$38</formula1>
    </dataValidation>
    <dataValidation type="list" allowBlank="1" sqref="E4:E32">
      <formula1>Summary!$B$21:$C$58</formula1>
    </dataValidation>
  </dataValidation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.13"/>
    <col customWidth="1" min="2" max="2" width="10.5"/>
    <col customWidth="1" min="3" max="3" width="10.0"/>
    <col customWidth="1" min="4" max="4" width="20.88"/>
    <col customWidth="1" min="5" max="5" width="20.63"/>
    <col customWidth="1" min="6" max="6" width="5.13"/>
    <col customWidth="1" min="9" max="9" width="13.25"/>
    <col customWidth="1" min="10" max="10" width="18.13"/>
    <col customWidth="1" min="11" max="11" width="5.13"/>
  </cols>
  <sheetData>
    <row r="1" ht="48.0" customHeight="1">
      <c r="A1" s="112"/>
      <c r="B1" s="113" t="s">
        <v>4</v>
      </c>
      <c r="C1" s="112"/>
      <c r="D1" s="112"/>
      <c r="E1" s="112"/>
      <c r="F1" s="112"/>
      <c r="G1" s="113" t="s">
        <v>5</v>
      </c>
      <c r="H1" s="112"/>
      <c r="I1" s="112"/>
      <c r="J1" s="112"/>
      <c r="K1" s="112"/>
    </row>
    <row r="2" ht="12.0" customHeight="1">
      <c r="A2" s="1"/>
      <c r="B2" s="114"/>
      <c r="C2" s="114"/>
      <c r="D2" s="114"/>
      <c r="E2" s="114"/>
      <c r="F2" s="1"/>
      <c r="G2" s="114"/>
      <c r="H2" s="114"/>
      <c r="I2" s="114"/>
      <c r="J2" s="114"/>
      <c r="K2" s="1"/>
    </row>
    <row r="3" ht="24.0" customHeight="1">
      <c r="A3" s="53"/>
      <c r="B3" s="116" t="s">
        <v>42</v>
      </c>
      <c r="C3" s="116" t="s">
        <v>43</v>
      </c>
      <c r="D3" s="116" t="s">
        <v>44</v>
      </c>
      <c r="E3" s="116" t="s">
        <v>45</v>
      </c>
      <c r="F3" s="53"/>
      <c r="G3" s="116" t="s">
        <v>42</v>
      </c>
      <c r="H3" s="116" t="s">
        <v>43</v>
      </c>
      <c r="I3" s="116" t="s">
        <v>44</v>
      </c>
      <c r="J3" s="116" t="s">
        <v>45</v>
      </c>
      <c r="K3" s="53"/>
    </row>
    <row r="4" ht="19.5" customHeight="1">
      <c r="A4" s="115">
        <v>4800.0</v>
      </c>
      <c r="B4" s="117">
        <v>45839.0</v>
      </c>
      <c r="C4" s="118">
        <v>225.0</v>
      </c>
      <c r="D4" s="119" t="s">
        <v>46</v>
      </c>
      <c r="E4" s="120" t="s">
        <v>36</v>
      </c>
      <c r="F4" s="53"/>
      <c r="G4" s="117">
        <v>45841.0</v>
      </c>
      <c r="H4" s="140">
        <v>3458.58</v>
      </c>
      <c r="I4" s="121"/>
      <c r="J4" s="120" t="s">
        <v>12</v>
      </c>
      <c r="K4" s="53"/>
    </row>
    <row r="5" ht="19.5" customHeight="1">
      <c r="A5" s="53"/>
      <c r="B5" s="122">
        <v>45845.0</v>
      </c>
      <c r="C5" s="123">
        <v>176.0</v>
      </c>
      <c r="D5" s="124" t="s">
        <v>63</v>
      </c>
      <c r="E5" s="125" t="s">
        <v>24</v>
      </c>
      <c r="F5" s="53"/>
      <c r="G5" s="117"/>
      <c r="H5" s="140"/>
      <c r="I5" s="121"/>
      <c r="J5" s="120"/>
      <c r="K5" s="53"/>
    </row>
    <row r="6" ht="19.5" customHeight="1">
      <c r="A6" s="53"/>
      <c r="B6" s="122">
        <v>45848.0</v>
      </c>
      <c r="C6" s="127">
        <v>5627.0</v>
      </c>
      <c r="D6" s="124"/>
      <c r="E6" s="125" t="s">
        <v>11</v>
      </c>
      <c r="F6" s="53"/>
      <c r="G6" s="117"/>
      <c r="H6" s="127"/>
      <c r="I6" s="126"/>
      <c r="J6" s="125"/>
      <c r="K6" s="53"/>
    </row>
    <row r="7" ht="19.5" customHeight="1">
      <c r="A7" s="53"/>
      <c r="B7" s="122">
        <v>45848.0</v>
      </c>
      <c r="C7" s="127">
        <v>4689.0</v>
      </c>
      <c r="D7" s="124"/>
      <c r="E7" s="125" t="s">
        <v>13</v>
      </c>
      <c r="F7" s="53"/>
      <c r="G7" s="117"/>
      <c r="H7" s="127"/>
      <c r="I7" s="126"/>
      <c r="J7" s="125"/>
      <c r="K7" s="53"/>
    </row>
    <row r="8" ht="19.5" customHeight="1">
      <c r="A8" s="53"/>
      <c r="B8" s="122">
        <v>45848.0</v>
      </c>
      <c r="C8" s="127">
        <v>3751.0</v>
      </c>
      <c r="D8" s="124"/>
      <c r="E8" s="125" t="s">
        <v>17</v>
      </c>
      <c r="F8" s="53"/>
      <c r="G8" s="117"/>
      <c r="H8" s="127"/>
      <c r="I8" s="126"/>
      <c r="J8" s="125"/>
      <c r="K8" s="53"/>
    </row>
    <row r="9" ht="19.5" customHeight="1">
      <c r="A9" s="53"/>
      <c r="B9" s="122">
        <v>45848.0</v>
      </c>
      <c r="C9" s="127">
        <v>3751.0</v>
      </c>
      <c r="D9" s="124"/>
      <c r="E9" s="125" t="s">
        <v>15</v>
      </c>
      <c r="F9" s="53"/>
      <c r="G9" s="125"/>
      <c r="H9" s="127"/>
      <c r="I9" s="128"/>
      <c r="J9" s="129"/>
      <c r="K9" s="53"/>
    </row>
    <row r="10" ht="19.5" customHeight="1">
      <c r="A10" s="53"/>
      <c r="B10" s="122"/>
      <c r="C10" s="127"/>
      <c r="D10" s="124"/>
      <c r="E10" s="125"/>
      <c r="F10" s="53"/>
      <c r="G10" s="122"/>
      <c r="H10" s="127"/>
      <c r="I10" s="128"/>
      <c r="J10" s="129"/>
      <c r="K10" s="53"/>
    </row>
    <row r="11" ht="19.5" customHeight="1">
      <c r="A11" s="53"/>
      <c r="B11" s="122"/>
      <c r="C11" s="127"/>
      <c r="D11" s="124"/>
      <c r="E11" s="125"/>
      <c r="F11" s="53"/>
      <c r="G11" s="122"/>
      <c r="H11" s="127"/>
      <c r="I11" s="128"/>
      <c r="J11" s="129"/>
      <c r="K11" s="53"/>
    </row>
    <row r="12" ht="19.5" customHeight="1">
      <c r="A12" s="53"/>
      <c r="B12" s="122"/>
      <c r="C12" s="127"/>
      <c r="D12" s="124"/>
      <c r="E12" s="125"/>
      <c r="F12" s="53"/>
      <c r="G12" s="122"/>
      <c r="H12" s="127"/>
      <c r="I12" s="128"/>
      <c r="J12" s="129"/>
      <c r="K12" s="53"/>
    </row>
    <row r="13" ht="19.5" customHeight="1">
      <c r="A13" s="115"/>
      <c r="B13" s="122"/>
      <c r="C13" s="127"/>
      <c r="D13" s="124"/>
      <c r="E13" s="125"/>
      <c r="F13" s="53"/>
      <c r="G13" s="122"/>
      <c r="H13" s="127"/>
      <c r="I13" s="128"/>
      <c r="J13" s="129"/>
      <c r="K13" s="53"/>
    </row>
    <row r="14" ht="19.5" customHeight="1">
      <c r="A14" s="115"/>
      <c r="B14" s="122"/>
      <c r="C14" s="127"/>
      <c r="D14" s="124"/>
      <c r="E14" s="125"/>
      <c r="F14" s="53"/>
      <c r="G14" s="122"/>
      <c r="H14" s="127"/>
      <c r="I14" s="128"/>
      <c r="J14" s="129"/>
      <c r="K14" s="53"/>
    </row>
    <row r="15" ht="19.5" customHeight="1">
      <c r="A15" s="53"/>
      <c r="B15" s="122"/>
      <c r="C15" s="127"/>
      <c r="D15" s="124"/>
      <c r="E15" s="125"/>
      <c r="F15" s="53"/>
      <c r="G15" s="122"/>
      <c r="H15" s="127"/>
      <c r="I15" s="126"/>
      <c r="J15" s="125"/>
      <c r="K15" s="53"/>
    </row>
    <row r="16" ht="19.5" customHeight="1">
      <c r="A16" s="53"/>
      <c r="B16" s="122"/>
      <c r="C16" s="127"/>
      <c r="D16" s="124"/>
      <c r="E16" s="129"/>
      <c r="F16" s="53"/>
      <c r="G16" s="130"/>
      <c r="H16" s="131"/>
      <c r="I16" s="128"/>
      <c r="J16" s="129"/>
      <c r="K16" s="53"/>
    </row>
    <row r="17" ht="19.5" customHeight="1">
      <c r="A17" s="53"/>
      <c r="B17" s="122"/>
      <c r="C17" s="127"/>
      <c r="D17" s="124"/>
      <c r="E17" s="129"/>
      <c r="F17" s="53"/>
      <c r="G17" s="130"/>
      <c r="H17" s="131"/>
      <c r="I17" s="128"/>
      <c r="J17" s="129"/>
      <c r="K17" s="53"/>
    </row>
    <row r="18" ht="19.5" customHeight="1">
      <c r="A18" s="53"/>
      <c r="B18" s="130"/>
      <c r="C18" s="127"/>
      <c r="D18" s="124"/>
      <c r="E18" s="129"/>
      <c r="F18" s="53"/>
      <c r="G18" s="130"/>
      <c r="H18" s="131"/>
      <c r="I18" s="128"/>
      <c r="J18" s="129"/>
      <c r="K18" s="53"/>
    </row>
    <row r="19" ht="19.5" customHeight="1">
      <c r="A19" s="53"/>
      <c r="B19" s="130"/>
      <c r="C19" s="127"/>
      <c r="D19" s="124"/>
      <c r="E19" s="129"/>
      <c r="F19" s="53"/>
      <c r="G19" s="130"/>
      <c r="H19" s="131"/>
      <c r="I19" s="128"/>
      <c r="J19" s="129"/>
      <c r="K19" s="53"/>
    </row>
    <row r="20" ht="19.5" customHeight="1">
      <c r="A20" s="53"/>
      <c r="B20" s="130"/>
      <c r="C20" s="127"/>
      <c r="D20" s="132"/>
      <c r="E20" s="129"/>
      <c r="F20" s="53"/>
      <c r="G20" s="130"/>
      <c r="H20" s="131"/>
      <c r="I20" s="128"/>
      <c r="J20" s="129"/>
      <c r="K20" s="53"/>
    </row>
    <row r="21" ht="19.5" customHeight="1">
      <c r="A21" s="53"/>
      <c r="B21" s="130"/>
      <c r="C21" s="127"/>
      <c r="D21" s="132"/>
      <c r="E21" s="129"/>
      <c r="F21" s="53"/>
      <c r="G21" s="130"/>
      <c r="H21" s="131"/>
      <c r="I21" s="128"/>
      <c r="J21" s="129"/>
      <c r="K21" s="53"/>
    </row>
    <row r="22" ht="19.5" customHeight="1">
      <c r="A22" s="53"/>
      <c r="B22" s="130"/>
      <c r="C22" s="127"/>
      <c r="D22" s="132"/>
      <c r="E22" s="129"/>
      <c r="F22" s="53"/>
      <c r="G22" s="130"/>
      <c r="H22" s="131"/>
      <c r="I22" s="128"/>
      <c r="J22" s="129"/>
      <c r="K22" s="53"/>
    </row>
    <row r="23" ht="19.5" customHeight="1">
      <c r="A23" s="53"/>
      <c r="B23" s="130"/>
      <c r="C23" s="127"/>
      <c r="D23" s="132"/>
      <c r="E23" s="129"/>
      <c r="F23" s="53"/>
      <c r="G23" s="130"/>
      <c r="H23" s="131"/>
      <c r="I23" s="128"/>
      <c r="J23" s="129"/>
      <c r="K23" s="53"/>
    </row>
    <row r="24" ht="19.5" customHeight="1">
      <c r="A24" s="53"/>
      <c r="B24" s="130"/>
      <c r="C24" s="127"/>
      <c r="D24" s="132"/>
      <c r="E24" s="129"/>
      <c r="F24" s="53"/>
      <c r="G24" s="130"/>
      <c r="H24" s="131"/>
      <c r="I24" s="128"/>
      <c r="J24" s="129"/>
      <c r="K24" s="53"/>
    </row>
    <row r="25" ht="19.5" customHeight="1">
      <c r="A25" s="53"/>
      <c r="B25" s="130"/>
      <c r="C25" s="127"/>
      <c r="D25" s="132"/>
      <c r="E25" s="129"/>
      <c r="F25" s="53"/>
      <c r="G25" s="130"/>
      <c r="H25" s="131"/>
      <c r="I25" s="128"/>
      <c r="J25" s="129"/>
      <c r="K25" s="53"/>
    </row>
    <row r="26" ht="19.5" customHeight="1">
      <c r="A26" s="53"/>
      <c r="B26" s="130"/>
      <c r="C26" s="127"/>
      <c r="D26" s="132"/>
      <c r="E26" s="129"/>
      <c r="F26" s="53"/>
      <c r="G26" s="130"/>
      <c r="H26" s="131"/>
      <c r="I26" s="128"/>
      <c r="J26" s="129"/>
      <c r="K26" s="53"/>
    </row>
    <row r="27" ht="19.5" customHeight="1">
      <c r="A27" s="53"/>
      <c r="B27" s="130"/>
      <c r="C27" s="127"/>
      <c r="D27" s="132"/>
      <c r="E27" s="129"/>
      <c r="F27" s="53"/>
      <c r="G27" s="130"/>
      <c r="H27" s="131"/>
      <c r="I27" s="128"/>
      <c r="J27" s="129"/>
      <c r="K27" s="53"/>
    </row>
    <row r="28" ht="19.5" customHeight="1">
      <c r="A28" s="53"/>
      <c r="B28" s="130"/>
      <c r="C28" s="127"/>
      <c r="D28" s="132"/>
      <c r="E28" s="129"/>
      <c r="F28" s="53"/>
      <c r="G28" s="130"/>
      <c r="H28" s="131"/>
      <c r="I28" s="128"/>
      <c r="J28" s="129"/>
      <c r="K28" s="53"/>
    </row>
    <row r="29" ht="19.5" customHeight="1">
      <c r="A29" s="53"/>
      <c r="B29" s="130"/>
      <c r="C29" s="127"/>
      <c r="D29" s="132"/>
      <c r="E29" s="129"/>
      <c r="F29" s="53"/>
      <c r="G29" s="130"/>
      <c r="H29" s="131"/>
      <c r="I29" s="128"/>
      <c r="J29" s="129"/>
      <c r="K29" s="53"/>
    </row>
    <row r="30" ht="19.5" customHeight="1">
      <c r="A30" s="53"/>
      <c r="B30" s="130"/>
      <c r="C30" s="127"/>
      <c r="D30" s="132"/>
      <c r="E30" s="129"/>
      <c r="F30" s="53"/>
      <c r="G30" s="130"/>
      <c r="H30" s="131"/>
      <c r="I30" s="128"/>
      <c r="J30" s="129"/>
      <c r="K30" s="53"/>
    </row>
    <row r="31" ht="19.5" customHeight="1">
      <c r="A31" s="53"/>
      <c r="B31" s="130"/>
      <c r="C31" s="127"/>
      <c r="D31" s="132"/>
      <c r="E31" s="129"/>
      <c r="F31" s="53"/>
      <c r="G31" s="130"/>
      <c r="H31" s="131"/>
      <c r="I31" s="128"/>
      <c r="J31" s="129"/>
      <c r="K31" s="53"/>
    </row>
    <row r="32" ht="19.5" customHeight="1">
      <c r="A32" s="53"/>
      <c r="B32" s="133"/>
      <c r="C32" s="134"/>
      <c r="D32" s="135"/>
      <c r="E32" s="136"/>
      <c r="F32" s="53"/>
      <c r="G32" s="133"/>
      <c r="H32" s="137"/>
      <c r="I32" s="138"/>
      <c r="J32" s="136"/>
      <c r="K32" s="53"/>
    </row>
  </sheetData>
  <dataValidations>
    <dataValidation type="list" allowBlank="1" sqref="J4:J32">
      <formula1>Summary!$H$21:$I$38</formula1>
    </dataValidation>
    <dataValidation type="list" allowBlank="1" sqref="E4:E32">
      <formula1>Summary!$B$21:$C$58</formula1>
    </dataValidation>
  </dataValidation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.13"/>
    <col customWidth="1" min="2" max="2" width="10.5"/>
    <col customWidth="1" min="3" max="3" width="10.0"/>
    <col customWidth="1" min="4" max="4" width="20.88"/>
    <col customWidth="1" min="5" max="5" width="20.63"/>
    <col customWidth="1" min="6" max="6" width="5.13"/>
    <col customWidth="1" min="9" max="9" width="13.25"/>
    <col customWidth="1" min="10" max="10" width="18.13"/>
    <col customWidth="1" min="11" max="11" width="5.13"/>
  </cols>
  <sheetData>
    <row r="1" ht="48.0" customHeight="1">
      <c r="A1" s="112"/>
      <c r="B1" s="113" t="s">
        <v>4</v>
      </c>
      <c r="C1" s="112"/>
      <c r="D1" s="112"/>
      <c r="E1" s="112"/>
      <c r="F1" s="112"/>
      <c r="G1" s="113" t="s">
        <v>5</v>
      </c>
      <c r="H1" s="112"/>
      <c r="I1" s="112"/>
      <c r="J1" s="112"/>
      <c r="K1" s="112"/>
    </row>
    <row r="2" ht="12.0" customHeight="1">
      <c r="A2" s="1"/>
      <c r="B2" s="114"/>
      <c r="C2" s="114"/>
      <c r="D2" s="114"/>
      <c r="E2" s="114"/>
      <c r="F2" s="1"/>
      <c r="G2" s="114"/>
      <c r="H2" s="114"/>
      <c r="I2" s="114"/>
      <c r="J2" s="114"/>
      <c r="K2" s="1"/>
    </row>
    <row r="3" ht="24.0" customHeight="1">
      <c r="A3" s="53"/>
      <c r="B3" s="116" t="s">
        <v>42</v>
      </c>
      <c r="C3" s="116" t="s">
        <v>43</v>
      </c>
      <c r="D3" s="116" t="s">
        <v>44</v>
      </c>
      <c r="E3" s="116" t="s">
        <v>45</v>
      </c>
      <c r="F3" s="53"/>
      <c r="G3" s="116" t="s">
        <v>42</v>
      </c>
      <c r="H3" s="116" t="s">
        <v>43</v>
      </c>
      <c r="I3" s="116" t="s">
        <v>44</v>
      </c>
      <c r="J3" s="116" t="s">
        <v>45</v>
      </c>
      <c r="K3" s="53"/>
    </row>
    <row r="4" ht="19.5" customHeight="1">
      <c r="A4" s="115"/>
      <c r="B4" s="117"/>
      <c r="C4" s="140"/>
      <c r="D4" s="119"/>
      <c r="E4" s="120"/>
      <c r="F4" s="53"/>
      <c r="G4" s="117"/>
      <c r="H4" s="140"/>
      <c r="I4" s="121"/>
      <c r="J4" s="120"/>
      <c r="K4" s="53"/>
    </row>
    <row r="5" ht="19.5" customHeight="1">
      <c r="A5" s="115"/>
      <c r="B5" s="122"/>
      <c r="C5" s="127"/>
      <c r="D5" s="124"/>
      <c r="E5" s="125"/>
      <c r="F5" s="53"/>
      <c r="G5" s="117"/>
      <c r="H5" s="140"/>
      <c r="I5" s="121"/>
      <c r="J5" s="120"/>
      <c r="K5" s="53"/>
    </row>
    <row r="6" ht="19.5" customHeight="1">
      <c r="A6" s="115"/>
      <c r="B6" s="122"/>
      <c r="C6" s="127"/>
      <c r="D6" s="124"/>
      <c r="E6" s="125"/>
      <c r="F6" s="53"/>
      <c r="G6" s="117"/>
      <c r="H6" s="127"/>
      <c r="I6" s="126"/>
      <c r="J6" s="125"/>
      <c r="K6" s="53"/>
    </row>
    <row r="7" ht="19.5" customHeight="1">
      <c r="A7" s="53"/>
      <c r="B7" s="122"/>
      <c r="C7" s="127"/>
      <c r="D7" s="124"/>
      <c r="E7" s="125"/>
      <c r="F7" s="53"/>
      <c r="G7" s="117"/>
      <c r="H7" s="127"/>
      <c r="I7" s="126"/>
      <c r="J7" s="125"/>
      <c r="K7" s="53"/>
    </row>
    <row r="8" ht="19.5" customHeight="1">
      <c r="A8" s="53"/>
      <c r="B8" s="122"/>
      <c r="C8" s="127"/>
      <c r="D8" s="124"/>
      <c r="E8" s="125"/>
      <c r="F8" s="53"/>
      <c r="G8" s="117"/>
      <c r="H8" s="127"/>
      <c r="I8" s="126"/>
      <c r="J8" s="125"/>
      <c r="K8" s="53"/>
    </row>
    <row r="9" ht="19.5" customHeight="1">
      <c r="A9" s="53"/>
      <c r="B9" s="122"/>
      <c r="C9" s="127"/>
      <c r="D9" s="124"/>
      <c r="E9" s="125"/>
      <c r="F9" s="53"/>
      <c r="G9" s="122"/>
      <c r="H9" s="127"/>
      <c r="I9" s="126"/>
      <c r="J9" s="125"/>
      <c r="K9" s="53"/>
    </row>
    <row r="10" ht="19.5" customHeight="1">
      <c r="A10" s="53"/>
      <c r="B10" s="122"/>
      <c r="C10" s="127"/>
      <c r="D10" s="124"/>
      <c r="E10" s="125"/>
      <c r="F10" s="53"/>
      <c r="G10" s="122"/>
      <c r="H10" s="127"/>
      <c r="I10" s="128"/>
      <c r="J10" s="129"/>
      <c r="K10" s="53"/>
    </row>
    <row r="11" ht="19.5" customHeight="1">
      <c r="A11" s="53"/>
      <c r="B11" s="122"/>
      <c r="C11" s="127"/>
      <c r="D11" s="124"/>
      <c r="E11" s="125"/>
      <c r="F11" s="53"/>
      <c r="G11" s="122"/>
      <c r="H11" s="127"/>
      <c r="I11" s="128"/>
      <c r="J11" s="129"/>
      <c r="K11" s="53"/>
    </row>
    <row r="12" ht="19.5" customHeight="1">
      <c r="A12" s="53"/>
      <c r="B12" s="122"/>
      <c r="C12" s="127"/>
      <c r="D12" s="124"/>
      <c r="E12" s="125"/>
      <c r="F12" s="53"/>
      <c r="G12" s="122"/>
      <c r="H12" s="127"/>
      <c r="I12" s="128"/>
      <c r="J12" s="129"/>
      <c r="K12" s="53"/>
    </row>
    <row r="13" ht="19.5" customHeight="1">
      <c r="A13" s="53"/>
      <c r="B13" s="122"/>
      <c r="C13" s="127"/>
      <c r="D13" s="124"/>
      <c r="E13" s="125"/>
      <c r="F13" s="53"/>
      <c r="G13" s="122"/>
      <c r="H13" s="127"/>
      <c r="I13" s="128"/>
      <c r="J13" s="129"/>
      <c r="K13" s="53"/>
    </row>
    <row r="14" ht="19.5" customHeight="1">
      <c r="A14" s="53"/>
      <c r="B14" s="122"/>
      <c r="C14" s="127"/>
      <c r="D14" s="124"/>
      <c r="E14" s="125"/>
      <c r="F14" s="53"/>
      <c r="G14" s="122"/>
      <c r="H14" s="127"/>
      <c r="I14" s="128"/>
      <c r="J14" s="129"/>
      <c r="K14" s="53"/>
    </row>
    <row r="15" ht="19.5" customHeight="1">
      <c r="A15" s="53"/>
      <c r="B15" s="122"/>
      <c r="C15" s="127"/>
      <c r="D15" s="124"/>
      <c r="E15" s="125"/>
      <c r="F15" s="53"/>
      <c r="G15" s="122"/>
      <c r="H15" s="127"/>
      <c r="I15" s="126"/>
      <c r="J15" s="125"/>
      <c r="K15" s="53"/>
    </row>
    <row r="16" ht="19.5" customHeight="1">
      <c r="A16" s="53"/>
      <c r="B16" s="122"/>
      <c r="C16" s="127"/>
      <c r="D16" s="124"/>
      <c r="E16" s="129"/>
      <c r="F16" s="53"/>
      <c r="G16" s="130"/>
      <c r="H16" s="131"/>
      <c r="I16" s="128"/>
      <c r="J16" s="129"/>
      <c r="K16" s="53"/>
    </row>
    <row r="17" ht="19.5" customHeight="1">
      <c r="A17" s="53"/>
      <c r="B17" s="122"/>
      <c r="C17" s="127"/>
      <c r="D17" s="124"/>
      <c r="E17" s="129"/>
      <c r="F17" s="53"/>
      <c r="G17" s="130"/>
      <c r="H17" s="131"/>
      <c r="I17" s="128"/>
      <c r="J17" s="129"/>
      <c r="K17" s="53"/>
    </row>
    <row r="18" ht="19.5" customHeight="1">
      <c r="A18" s="53"/>
      <c r="B18" s="130"/>
      <c r="C18" s="127"/>
      <c r="D18" s="124"/>
      <c r="E18" s="129"/>
      <c r="F18" s="53"/>
      <c r="G18" s="130"/>
      <c r="H18" s="131"/>
      <c r="I18" s="128"/>
      <c r="J18" s="129"/>
      <c r="K18" s="53"/>
    </row>
    <row r="19" ht="19.5" customHeight="1">
      <c r="A19" s="53"/>
      <c r="B19" s="130"/>
      <c r="C19" s="127"/>
      <c r="D19" s="124"/>
      <c r="E19" s="129"/>
      <c r="F19" s="53"/>
      <c r="G19" s="130"/>
      <c r="H19" s="131"/>
      <c r="I19" s="128"/>
      <c r="J19" s="129"/>
      <c r="K19" s="53"/>
    </row>
    <row r="20" ht="19.5" customHeight="1">
      <c r="A20" s="53"/>
      <c r="B20" s="130"/>
      <c r="C20" s="127"/>
      <c r="D20" s="132"/>
      <c r="E20" s="129"/>
      <c r="F20" s="53"/>
      <c r="G20" s="130"/>
      <c r="H20" s="131"/>
      <c r="I20" s="128"/>
      <c r="J20" s="129"/>
      <c r="K20" s="53"/>
    </row>
    <row r="21" ht="19.5" customHeight="1">
      <c r="A21" s="53"/>
      <c r="B21" s="130"/>
      <c r="C21" s="127"/>
      <c r="D21" s="132"/>
      <c r="E21" s="129"/>
      <c r="F21" s="53"/>
      <c r="G21" s="130"/>
      <c r="H21" s="131"/>
      <c r="I21" s="128"/>
      <c r="J21" s="129"/>
      <c r="K21" s="53"/>
    </row>
    <row r="22" ht="19.5" customHeight="1">
      <c r="A22" s="53"/>
      <c r="B22" s="130"/>
      <c r="C22" s="127"/>
      <c r="D22" s="132"/>
      <c r="E22" s="129"/>
      <c r="F22" s="53"/>
      <c r="G22" s="130"/>
      <c r="H22" s="131"/>
      <c r="I22" s="128"/>
      <c r="J22" s="129"/>
      <c r="K22" s="53"/>
    </row>
    <row r="23" ht="19.5" customHeight="1">
      <c r="A23" s="53"/>
      <c r="B23" s="130"/>
      <c r="C23" s="127"/>
      <c r="D23" s="132"/>
      <c r="E23" s="129"/>
      <c r="F23" s="53"/>
      <c r="G23" s="130"/>
      <c r="H23" s="131"/>
      <c r="I23" s="128"/>
      <c r="J23" s="129"/>
      <c r="K23" s="53"/>
    </row>
    <row r="24" ht="19.5" customHeight="1">
      <c r="A24" s="53"/>
      <c r="B24" s="130"/>
      <c r="C24" s="127"/>
      <c r="D24" s="132"/>
      <c r="E24" s="129"/>
      <c r="F24" s="53"/>
      <c r="G24" s="130"/>
      <c r="H24" s="131"/>
      <c r="I24" s="128"/>
      <c r="J24" s="129"/>
      <c r="K24" s="53"/>
    </row>
    <row r="25" ht="19.5" customHeight="1">
      <c r="A25" s="53"/>
      <c r="B25" s="130"/>
      <c r="C25" s="127"/>
      <c r="D25" s="132"/>
      <c r="E25" s="129"/>
      <c r="F25" s="53"/>
      <c r="G25" s="130"/>
      <c r="H25" s="131"/>
      <c r="I25" s="128"/>
      <c r="J25" s="129"/>
      <c r="K25" s="53"/>
    </row>
    <row r="26" ht="19.5" customHeight="1">
      <c r="A26" s="53"/>
      <c r="B26" s="130"/>
      <c r="C26" s="127"/>
      <c r="D26" s="132"/>
      <c r="E26" s="129"/>
      <c r="F26" s="53"/>
      <c r="G26" s="130"/>
      <c r="H26" s="131"/>
      <c r="I26" s="128"/>
      <c r="J26" s="129"/>
      <c r="K26" s="53"/>
    </row>
    <row r="27" ht="19.5" customHeight="1">
      <c r="A27" s="53"/>
      <c r="B27" s="130"/>
      <c r="C27" s="127"/>
      <c r="D27" s="132"/>
      <c r="E27" s="129"/>
      <c r="F27" s="53"/>
      <c r="G27" s="130"/>
      <c r="H27" s="131"/>
      <c r="I27" s="128"/>
      <c r="J27" s="129"/>
      <c r="K27" s="53"/>
    </row>
    <row r="28" ht="19.5" customHeight="1">
      <c r="A28" s="53"/>
      <c r="B28" s="130"/>
      <c r="C28" s="127"/>
      <c r="D28" s="132"/>
      <c r="E28" s="129"/>
      <c r="F28" s="53"/>
      <c r="G28" s="130"/>
      <c r="H28" s="131"/>
      <c r="I28" s="128"/>
      <c r="J28" s="129"/>
      <c r="K28" s="53"/>
    </row>
    <row r="29" ht="19.5" customHeight="1">
      <c r="A29" s="53"/>
      <c r="B29" s="130"/>
      <c r="C29" s="127"/>
      <c r="D29" s="132"/>
      <c r="E29" s="129"/>
      <c r="F29" s="53"/>
      <c r="G29" s="130"/>
      <c r="H29" s="131"/>
      <c r="I29" s="128"/>
      <c r="J29" s="129"/>
      <c r="K29" s="53"/>
    </row>
    <row r="30" ht="19.5" customHeight="1">
      <c r="A30" s="53"/>
      <c r="B30" s="130"/>
      <c r="C30" s="127"/>
      <c r="D30" s="132"/>
      <c r="E30" s="129"/>
      <c r="F30" s="53"/>
      <c r="G30" s="130"/>
      <c r="H30" s="131"/>
      <c r="I30" s="128"/>
      <c r="J30" s="129"/>
      <c r="K30" s="53"/>
    </row>
    <row r="31" ht="19.5" customHeight="1">
      <c r="A31" s="53"/>
      <c r="B31" s="130"/>
      <c r="C31" s="127"/>
      <c r="D31" s="132"/>
      <c r="E31" s="129"/>
      <c r="F31" s="53"/>
      <c r="G31" s="130"/>
      <c r="H31" s="131"/>
      <c r="I31" s="128"/>
      <c r="J31" s="129"/>
      <c r="K31" s="53"/>
    </row>
    <row r="32" ht="19.5" customHeight="1">
      <c r="A32" s="53"/>
      <c r="B32" s="133"/>
      <c r="C32" s="134"/>
      <c r="D32" s="135"/>
      <c r="E32" s="136"/>
      <c r="F32" s="53"/>
      <c r="G32" s="133"/>
      <c r="H32" s="137"/>
      <c r="I32" s="138"/>
      <c r="J32" s="136"/>
      <c r="K32" s="53"/>
    </row>
  </sheetData>
  <dataValidations>
    <dataValidation type="list" allowBlank="1" sqref="J4:J32">
      <formula1>Summary!$H$21:$I$38</formula1>
    </dataValidation>
    <dataValidation type="list" allowBlank="1" sqref="E4:E32">
      <formula1>Summary!$B$21:$C$58</formula1>
    </dataValidation>
  </dataValidations>
  <drawing r:id="rId1"/>
</worksheet>
</file>